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ryounger\Downloads\"/>
    </mc:Choice>
  </mc:AlternateContent>
  <xr:revisionPtr revIDLastSave="0" documentId="8_{0DB99BF2-21E6-4D96-9DD5-2ADB3F2191B2}" xr6:coauthVersionLast="47" xr6:coauthVersionMax="47" xr10:uidLastSave="{00000000-0000-0000-0000-000000000000}"/>
  <bookViews>
    <workbookView xWindow="-28920" yWindow="-120" windowWidth="29040" windowHeight="15720" tabRatio="678" xr2:uid="{A0D28A48-EBED-448B-8846-58BCD088A764}"/>
  </bookViews>
  <sheets>
    <sheet name="Overall Data" sheetId="1" r:id="rId1"/>
    <sheet name="Savings" sheetId="2" r:id="rId2"/>
    <sheet name="Time Saved by Unit" sheetId="13" r:id="rId3"/>
    <sheet name="Testers" sheetId="10" r:id="rId4"/>
  </sheets>
  <definedNames>
    <definedName name="_xlnm._FilterDatabase" localSheetId="0" hidden="1">'Overall Data'!$B$1:$H$91</definedName>
    <definedName name="_xlnm._FilterDatabase" localSheetId="3" hidden="1">Testers!$A$1:$B$1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8" i="1" l="1"/>
  <c r="F228" i="1"/>
  <c r="G228" i="1"/>
  <c r="G222" i="1"/>
  <c r="E230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E11" i="13"/>
  <c r="E10" i="13"/>
  <c r="E9" i="13"/>
  <c r="E8" i="13"/>
  <c r="E7" i="13"/>
  <c r="E6" i="13"/>
  <c r="E5" i="13"/>
  <c r="E4" i="13"/>
  <c r="G195" i="1" l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F230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 l="1"/>
  <c r="C5" i="2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3" i="1"/>
  <c r="G94" i="1"/>
  <c r="G95" i="1"/>
  <c r="G96" i="1"/>
  <c r="G92" i="1"/>
  <c r="G91" i="1"/>
  <c r="G90" i="1"/>
  <c r="G89" i="1"/>
  <c r="G88" i="1"/>
  <c r="G87" i="1"/>
  <c r="G86" i="1"/>
  <c r="G45" i="1"/>
  <c r="G44" i="1"/>
  <c r="G85" i="1"/>
  <c r="G84" i="1"/>
  <c r="G83" i="1"/>
  <c r="G82" i="1"/>
  <c r="G81" i="1"/>
  <c r="G80" i="1"/>
  <c r="G79" i="1"/>
  <c r="G15" i="1"/>
  <c r="G14" i="1"/>
  <c r="G78" i="1"/>
  <c r="G77" i="1"/>
  <c r="G13" i="1"/>
  <c r="G76" i="1"/>
  <c r="G75" i="1"/>
  <c r="G74" i="1"/>
  <c r="G12" i="1"/>
  <c r="G11" i="1"/>
  <c r="G10" i="1"/>
  <c r="G9" i="1"/>
  <c r="G8" i="1"/>
  <c r="G42" i="1"/>
  <c r="G41" i="1"/>
  <c r="G40" i="1"/>
  <c r="G39" i="1"/>
  <c r="G38" i="1"/>
  <c r="G37" i="1"/>
  <c r="G7" i="1"/>
  <c r="G6" i="1"/>
  <c r="G5" i="1"/>
  <c r="G28" i="1"/>
  <c r="G27" i="1"/>
  <c r="G26" i="1"/>
  <c r="G25" i="1"/>
  <c r="G24" i="1"/>
  <c r="G23" i="1"/>
  <c r="G22" i="1"/>
  <c r="G21" i="1"/>
  <c r="G20" i="1"/>
  <c r="G4" i="1"/>
  <c r="G35" i="1"/>
  <c r="G19" i="1"/>
  <c r="G36" i="1"/>
  <c r="G72" i="1"/>
  <c r="G73" i="1"/>
  <c r="G18" i="1"/>
  <c r="G17" i="1"/>
  <c r="G16" i="1"/>
  <c r="G34" i="1"/>
  <c r="G33" i="1"/>
  <c r="G32" i="1"/>
  <c r="G71" i="1"/>
  <c r="G70" i="1"/>
  <c r="G69" i="1"/>
  <c r="G68" i="1"/>
  <c r="G67" i="1"/>
  <c r="G3" i="1"/>
  <c r="G66" i="1"/>
  <c r="G65" i="1"/>
  <c r="G64" i="1"/>
  <c r="G63" i="1"/>
  <c r="G62" i="1"/>
  <c r="G61" i="1"/>
  <c r="G31" i="1"/>
  <c r="G30" i="1"/>
  <c r="G29" i="1"/>
  <c r="G59" i="1"/>
  <c r="G2" i="1"/>
  <c r="G43" i="1"/>
  <c r="G60" i="1"/>
  <c r="G58" i="1"/>
  <c r="G57" i="1"/>
  <c r="G56" i="1"/>
  <c r="G55" i="1"/>
  <c r="G47" i="1"/>
  <c r="G48" i="1"/>
  <c r="G49" i="1"/>
  <c r="G50" i="1"/>
  <c r="G51" i="1"/>
  <c r="G52" i="1"/>
  <c r="G53" i="1"/>
  <c r="G54" i="1"/>
  <c r="G46" i="1"/>
  <c r="H231" i="1" l="1"/>
  <c r="G230" i="1"/>
  <c r="C7" i="2"/>
  <c r="C9" i="2" l="1"/>
  <c r="C13" i="2" s="1"/>
  <c r="C11" i="2" l="1"/>
</calcChain>
</file>

<file path=xl/sharedStrings.xml><?xml version="1.0" encoding="utf-8"?>
<sst xmlns="http://schemas.openxmlformats.org/spreadsheetml/2006/main" count="984" uniqueCount="372">
  <si>
    <t>Case Number</t>
  </si>
  <si>
    <t>Orig or Supp</t>
  </si>
  <si>
    <t>Officer</t>
  </si>
  <si>
    <t>Type/Dictate (mins)</t>
  </si>
  <si>
    <t>Narrative Assist (mins)</t>
  </si>
  <si>
    <t>Time Saved (mins)</t>
  </si>
  <si>
    <t>Unit</t>
  </si>
  <si>
    <t>FC23-0011554</t>
  </si>
  <si>
    <t>S</t>
  </si>
  <si>
    <t>Tuttle</t>
  </si>
  <si>
    <t>CID</t>
  </si>
  <si>
    <t>FC23-0014452</t>
  </si>
  <si>
    <t>FC23-0014318</t>
  </si>
  <si>
    <t>Vogel</t>
  </si>
  <si>
    <t>FC23-0015538</t>
  </si>
  <si>
    <t>FC24-0002874</t>
  </si>
  <si>
    <t>O'Laughlin</t>
  </si>
  <si>
    <t>FC24-0002867</t>
  </si>
  <si>
    <t>FC24-0002909</t>
  </si>
  <si>
    <t>Mallory</t>
  </si>
  <si>
    <t>FC24-0003631</t>
  </si>
  <si>
    <t>O</t>
  </si>
  <si>
    <t>Goldschmidt</t>
  </si>
  <si>
    <t>FC24-0003927</t>
  </si>
  <si>
    <t>FC24-0003897</t>
  </si>
  <si>
    <t>Inc. FC240600199</t>
  </si>
  <si>
    <t>Allen</t>
  </si>
  <si>
    <t>CSO</t>
  </si>
  <si>
    <t>FC24-0002930</t>
  </si>
  <si>
    <t>FC24-0002940</t>
  </si>
  <si>
    <t>FC24-0002998</t>
  </si>
  <si>
    <t>FC24-0002857</t>
  </si>
  <si>
    <t>Noble</t>
  </si>
  <si>
    <t>FC24-0002993</t>
  </si>
  <si>
    <t>FC24-0003039</t>
  </si>
  <si>
    <t>FC24-0003142</t>
  </si>
  <si>
    <t>FC24-0003146</t>
  </si>
  <si>
    <t>FC24-0003047</t>
  </si>
  <si>
    <t>FC24-0002740</t>
  </si>
  <si>
    <t>Westby</t>
  </si>
  <si>
    <t>D1 Days</t>
  </si>
  <si>
    <t>FC24-0002789</t>
  </si>
  <si>
    <t>FC24-0002778</t>
  </si>
  <si>
    <t>FC24-0002618</t>
  </si>
  <si>
    <t>Duncan</t>
  </si>
  <si>
    <t>FC24-0002825</t>
  </si>
  <si>
    <t>FC24-0002624</t>
  </si>
  <si>
    <t>FC24-0002927</t>
  </si>
  <si>
    <t>FC24-0002953</t>
  </si>
  <si>
    <t>FC24-0002922</t>
  </si>
  <si>
    <t>Heaton</t>
  </si>
  <si>
    <t>D1 Nights</t>
  </si>
  <si>
    <t>FC24-0002971</t>
  </si>
  <si>
    <t>FC24-0002977</t>
  </si>
  <si>
    <t>FC24-0002304</t>
  </si>
  <si>
    <t>FC24-0002577</t>
  </si>
  <si>
    <t>FC24-0002633</t>
  </si>
  <si>
    <t>FC24-0002610</t>
  </si>
  <si>
    <t>McDowell</t>
  </si>
  <si>
    <t>NET</t>
  </si>
  <si>
    <t>FC24-0003649</t>
  </si>
  <si>
    <t>Younkin</t>
  </si>
  <si>
    <t>FC24-0003546</t>
  </si>
  <si>
    <t>FC24-0002684</t>
  </si>
  <si>
    <t>Buschy</t>
  </si>
  <si>
    <t>Patrol</t>
  </si>
  <si>
    <t>FC24-0002687</t>
  </si>
  <si>
    <t>FC24-0002700</t>
  </si>
  <si>
    <t>FC24-0002721</t>
  </si>
  <si>
    <t>FC24-0002694</t>
  </si>
  <si>
    <t>Medina</t>
  </si>
  <si>
    <t>FC24-0002686</t>
  </si>
  <si>
    <t>FC24-0002691</t>
  </si>
  <si>
    <t>FC24-0002717</t>
  </si>
  <si>
    <t>FC24-0002726</t>
  </si>
  <si>
    <t>FC24-0002703</t>
  </si>
  <si>
    <t>Trujillo</t>
  </si>
  <si>
    <t>FC24-0002705</t>
  </si>
  <si>
    <t>FC24-0002756</t>
  </si>
  <si>
    <t>FC24-0002760</t>
  </si>
  <si>
    <t>FC24-0002806</t>
  </si>
  <si>
    <t>FC24-0002776</t>
  </si>
  <si>
    <t>FC24-0002685</t>
  </si>
  <si>
    <t>Cirone</t>
  </si>
  <si>
    <t>FC24-0002695</t>
  </si>
  <si>
    <t>FC24-0002722</t>
  </si>
  <si>
    <t>FC24-0002747</t>
  </si>
  <si>
    <t>FC24-0002784</t>
  </si>
  <si>
    <t>FC24-0002785</t>
  </si>
  <si>
    <t>FC24-0002615</t>
  </si>
  <si>
    <t>Hebdon</t>
  </si>
  <si>
    <t>FC24-0002657</t>
  </si>
  <si>
    <t>Younger</t>
  </si>
  <si>
    <t>FC24-0002946</t>
  </si>
  <si>
    <t>FC24-0002921</t>
  </si>
  <si>
    <t>FC24-0002942</t>
  </si>
  <si>
    <t>FC24-0003294</t>
  </si>
  <si>
    <t>Rader</t>
  </si>
  <si>
    <t>FC24-0003403</t>
  </si>
  <si>
    <t>FC24-0003337</t>
  </si>
  <si>
    <t>FC24-0003485</t>
  </si>
  <si>
    <t>Alexander</t>
  </si>
  <si>
    <t>FC24-0003962</t>
  </si>
  <si>
    <t>FC24-0004158</t>
  </si>
  <si>
    <t>McCormick</t>
  </si>
  <si>
    <t>FC24-0004184</t>
  </si>
  <si>
    <t>FC24-0003027</t>
  </si>
  <si>
    <t>FC24-0004133</t>
  </si>
  <si>
    <t>FC24-0004363</t>
  </si>
  <si>
    <t>FC24-0004370</t>
  </si>
  <si>
    <t>FC24-0004388</t>
  </si>
  <si>
    <t>FC24-0003261</t>
  </si>
  <si>
    <t>Bondhus</t>
  </si>
  <si>
    <t>FC24-0003310</t>
  </si>
  <si>
    <t>FC24-0003952</t>
  </si>
  <si>
    <t>FC24-0003989</t>
  </si>
  <si>
    <t>FC24-0003180</t>
  </si>
  <si>
    <t>Morris</t>
  </si>
  <si>
    <t>Traffic</t>
  </si>
  <si>
    <t>FC24-0003606</t>
  </si>
  <si>
    <t>FC24-0004381</t>
  </si>
  <si>
    <t>Barenburg</t>
  </si>
  <si>
    <t>FC24-0004128</t>
  </si>
  <si>
    <t>FC24-0004165</t>
  </si>
  <si>
    <t>FC24-0004447</t>
  </si>
  <si>
    <t>FC24-0004461</t>
  </si>
  <si>
    <t>Biberos</t>
  </si>
  <si>
    <t>FC24-0002656</t>
  </si>
  <si>
    <t>Brown</t>
  </si>
  <si>
    <t>FC24-0004519</t>
  </si>
  <si>
    <t>FC24-0004177</t>
  </si>
  <si>
    <t>FC24-0004292</t>
  </si>
  <si>
    <t>FC24-0005235</t>
  </si>
  <si>
    <t>Harding</t>
  </si>
  <si>
    <t>FC24-0005585</t>
  </si>
  <si>
    <t>FC24-0005591</t>
  </si>
  <si>
    <t>FC24-0005510</t>
  </si>
  <si>
    <t>Barash</t>
  </si>
  <si>
    <t>FC24-0005378</t>
  </si>
  <si>
    <t>FC24-0005664</t>
  </si>
  <si>
    <t>FC24-0005828</t>
  </si>
  <si>
    <t>FC24-0005764</t>
  </si>
  <si>
    <t>Brough</t>
  </si>
  <si>
    <t>FC24-0005874</t>
  </si>
  <si>
    <t>FC24-0006159</t>
  </si>
  <si>
    <t>Total (minutes)</t>
  </si>
  <si>
    <t>Average Time per officer per report</t>
  </si>
  <si>
    <t>Avg % Time Saved</t>
  </si>
  <si>
    <t>Total Reports in 2023 with Narratives</t>
  </si>
  <si>
    <t>Avg Time Spent on Narrative/Officer/Report in minutes</t>
  </si>
  <si>
    <t>Total time spent in 2023 (est. in hours)</t>
  </si>
  <si>
    <t>Potential Savings using AI (est. in hours) per year</t>
  </si>
  <si>
    <t>Possible hours saved per officer per month</t>
  </si>
  <si>
    <t>Officer man hour is $53.49</t>
  </si>
  <si>
    <t>Aaron Westby</t>
  </si>
  <si>
    <t>Allen Heaton</t>
  </si>
  <si>
    <t>Andew Leslie</t>
  </si>
  <si>
    <t>Andrew Cirone</t>
  </si>
  <si>
    <t>Brian Mallory</t>
  </si>
  <si>
    <t>Bryce Younkin</t>
  </si>
  <si>
    <t>Caleb McDowell</t>
  </si>
  <si>
    <t>Chris Medina</t>
  </si>
  <si>
    <t>Chris Young</t>
  </si>
  <si>
    <t>Gary Trujillo</t>
  </si>
  <si>
    <t>Jacob Hebdon</t>
  </si>
  <si>
    <t>Kyle Duncan</t>
  </si>
  <si>
    <t>Phil Morris</t>
  </si>
  <si>
    <t>Taylor Hash</t>
  </si>
  <si>
    <t>Zach Buschy</t>
  </si>
  <si>
    <t>Ryan Barash</t>
  </si>
  <si>
    <t>Ben Melusky</t>
  </si>
  <si>
    <t>Andy Kinkead</t>
  </si>
  <si>
    <t>Sean Gavin</t>
  </si>
  <si>
    <t>Tester</t>
  </si>
  <si>
    <t>Angeline Allen</t>
  </si>
  <si>
    <t>Sami Noble</t>
  </si>
  <si>
    <t>Kinkead</t>
  </si>
  <si>
    <t>Bryan Vogel</t>
  </si>
  <si>
    <t>RJ Tuttle</t>
  </si>
  <si>
    <t>Frank Barrett</t>
  </si>
  <si>
    <t>Tatiana Abdelnour</t>
  </si>
  <si>
    <t>Max Rader</t>
  </si>
  <si>
    <t>Ben Barenburg</t>
  </si>
  <si>
    <t>Jess Reed</t>
  </si>
  <si>
    <t>Worden</t>
  </si>
  <si>
    <t>Calahan</t>
  </si>
  <si>
    <t xml:space="preserve">Withdrew from testing </t>
  </si>
  <si>
    <t>Josh Treutler</t>
  </si>
  <si>
    <t>Kevin Alexander</t>
  </si>
  <si>
    <t>Dalton Brown</t>
  </si>
  <si>
    <t>Ethan VanSickle</t>
  </si>
  <si>
    <t>Rachel McCormick</t>
  </si>
  <si>
    <t>Mike Harres</t>
  </si>
  <si>
    <t>Patrick Tinsley</t>
  </si>
  <si>
    <t>Mathew Brough</t>
  </si>
  <si>
    <t>Bill Kilcoyne</t>
  </si>
  <si>
    <t>Annie Hill</t>
  </si>
  <si>
    <t>Scott Brittingham</t>
  </si>
  <si>
    <t>Geamar Lamar</t>
  </si>
  <si>
    <t>Kaleb Menn</t>
  </si>
  <si>
    <t>Noah Strahan</t>
  </si>
  <si>
    <t>Sean Morris</t>
  </si>
  <si>
    <t>Trevor Cacciatore</t>
  </si>
  <si>
    <t>FC24-0006182</t>
  </si>
  <si>
    <t>O'Malley</t>
  </si>
  <si>
    <t>FC24-0006429</t>
  </si>
  <si>
    <t>FC24-0006486</t>
  </si>
  <si>
    <t>FC24-0006478</t>
  </si>
  <si>
    <t>FC24-0006604</t>
  </si>
  <si>
    <t>FC24-0006532</t>
  </si>
  <si>
    <t>Tinsley</t>
  </si>
  <si>
    <t>FC24-0006527</t>
  </si>
  <si>
    <t>FC24-0006752</t>
  </si>
  <si>
    <t>FC24-0006678</t>
  </si>
  <si>
    <t>FC24-0006693</t>
  </si>
  <si>
    <t>FC24-0006695</t>
  </si>
  <si>
    <t>FC24-0005829</t>
  </si>
  <si>
    <t>Harres</t>
  </si>
  <si>
    <t>FC24-0005876</t>
  </si>
  <si>
    <t>FC24-0006206</t>
  </si>
  <si>
    <t>FC24-0006672</t>
  </si>
  <si>
    <t>Al Wilson</t>
  </si>
  <si>
    <t>Erick DonLucas</t>
  </si>
  <si>
    <t>FC24-0005652</t>
  </si>
  <si>
    <t>FC24-0005566</t>
  </si>
  <si>
    <t>FC24-0006800</t>
  </si>
  <si>
    <t>FC24-0006806</t>
  </si>
  <si>
    <t>FC24-0007057</t>
  </si>
  <si>
    <t>FC24-0006499</t>
  </si>
  <si>
    <t>A Wilson</t>
  </si>
  <si>
    <t>FC24-0006992</t>
  </si>
  <si>
    <t>FC24-0007189</t>
  </si>
  <si>
    <t>FC24-0007194</t>
  </si>
  <si>
    <t>FC24-0007233</t>
  </si>
  <si>
    <t>FC24-0007197</t>
  </si>
  <si>
    <t>FC24-0007234</t>
  </si>
  <si>
    <t>FC24-0007231</t>
  </si>
  <si>
    <t>Clow</t>
  </si>
  <si>
    <t>FC24-0007282</t>
  </si>
  <si>
    <t>FC24-0007531</t>
  </si>
  <si>
    <t>FC24-0006143</t>
  </si>
  <si>
    <t>Brittingham</t>
  </si>
  <si>
    <t>FC24-0006902</t>
  </si>
  <si>
    <t>FC24-0007251</t>
  </si>
  <si>
    <t>Andy Haase</t>
  </si>
  <si>
    <t>Benjamin Cowdrill</t>
  </si>
  <si>
    <t>Chris Clow</t>
  </si>
  <si>
    <t>Jason Lang</t>
  </si>
  <si>
    <t>Cory Kiper</t>
  </si>
  <si>
    <t>Brien O'Malley</t>
  </si>
  <si>
    <t>FC24-0006564</t>
  </si>
  <si>
    <t>Cacciatore</t>
  </si>
  <si>
    <t>FC24-0006629</t>
  </si>
  <si>
    <t>FC24-0006831</t>
  </si>
  <si>
    <t>FC24-0006834</t>
  </si>
  <si>
    <t>FC24-0006841</t>
  </si>
  <si>
    <t>FC24-0008457</t>
  </si>
  <si>
    <t>Hairgrove</t>
  </si>
  <si>
    <t>FC24-0008143</t>
  </si>
  <si>
    <t>FC24-0008193</t>
  </si>
  <si>
    <t>Cade Hairgrove</t>
  </si>
  <si>
    <t>Steven Fruh</t>
  </si>
  <si>
    <t>David Guy</t>
  </si>
  <si>
    <t>FC24-0007923</t>
  </si>
  <si>
    <t>Haase</t>
  </si>
  <si>
    <t>FC24-0007959</t>
  </si>
  <si>
    <t>FC24-0008021</t>
  </si>
  <si>
    <t>FC24-0008022</t>
  </si>
  <si>
    <t>FC24-0008023</t>
  </si>
  <si>
    <t>FC24-0008195</t>
  </si>
  <si>
    <t>FC24-0006729</t>
  </si>
  <si>
    <t>Menn</t>
  </si>
  <si>
    <t>FC24-0007311</t>
  </si>
  <si>
    <t>FC24-0006422</t>
  </si>
  <si>
    <t>FC24-0006421</t>
  </si>
  <si>
    <t>FC24-0006306</t>
  </si>
  <si>
    <t>FC24-0006642</t>
  </si>
  <si>
    <t>FC24-0006636</t>
  </si>
  <si>
    <t>FC24-0006687</t>
  </si>
  <si>
    <t>Connor Jahnke</t>
  </si>
  <si>
    <t>Brady Staggers</t>
  </si>
  <si>
    <t>Sam Kullberg</t>
  </si>
  <si>
    <t>FC24-0009687</t>
  </si>
  <si>
    <t>Jahnke</t>
  </si>
  <si>
    <t>FC24-0010037</t>
  </si>
  <si>
    <t>FC24-0009842</t>
  </si>
  <si>
    <t>FC24-0010085</t>
  </si>
  <si>
    <t>FC24-0009848</t>
  </si>
  <si>
    <t>FC24-0009793</t>
  </si>
  <si>
    <t>Ben Himes</t>
  </si>
  <si>
    <t>Jacob Jordan</t>
  </si>
  <si>
    <t>Stu Music</t>
  </si>
  <si>
    <t>Jared Robertson</t>
  </si>
  <si>
    <t>Keyen Bondhus</t>
  </si>
  <si>
    <t>Josh Goldschmidt</t>
  </si>
  <si>
    <t>CJ O'Laughlin</t>
  </si>
  <si>
    <t>"Not doing much"</t>
  </si>
  <si>
    <t>FC24-0009216</t>
  </si>
  <si>
    <t>Donlucas</t>
  </si>
  <si>
    <t>FC24-0009209</t>
  </si>
  <si>
    <t>FC24-0006255</t>
  </si>
  <si>
    <t>FC24-0009253</t>
  </si>
  <si>
    <t>FC24-0009436</t>
  </si>
  <si>
    <t>FC24-0009440</t>
  </si>
  <si>
    <t>FC24-0009442</t>
  </si>
  <si>
    <t>Used once did not like it will try again</t>
  </si>
  <si>
    <t>FC24-0006698</t>
  </si>
  <si>
    <t>S Morris</t>
  </si>
  <si>
    <t>FC24-0006699</t>
  </si>
  <si>
    <t>FC24-0010605</t>
  </si>
  <si>
    <t>Crosland</t>
  </si>
  <si>
    <t>FC24-0010678</t>
  </si>
  <si>
    <t>FC24-0010681</t>
  </si>
  <si>
    <t>FC24-0010686</t>
  </si>
  <si>
    <t>FC24-0010853</t>
  </si>
  <si>
    <t>Mike Crosland</t>
  </si>
  <si>
    <t>FC24-0005507</t>
  </si>
  <si>
    <t>Gavin</t>
  </si>
  <si>
    <t>FC24-0005766</t>
  </si>
  <si>
    <t>FC24-0007825</t>
  </si>
  <si>
    <t>FC24-0007448</t>
  </si>
  <si>
    <t>Van Sickle</t>
  </si>
  <si>
    <t>FC24-0008075</t>
  </si>
  <si>
    <t>FC24-0010883</t>
  </si>
  <si>
    <t>Staggers</t>
  </si>
  <si>
    <t>FC24-0010889</t>
  </si>
  <si>
    <t>FC24-0010600</t>
  </si>
  <si>
    <t>FC24-0010636</t>
  </si>
  <si>
    <t>Sum of Time Saved (mins)</t>
  </si>
  <si>
    <t>Row Labels</t>
  </si>
  <si>
    <t>Grand Total</t>
  </si>
  <si>
    <t>Sum of Type/Dictate (mins)</t>
  </si>
  <si>
    <t>Sum of Narrative Assist (mins)</t>
  </si>
  <si>
    <t>Percentage Time Saved</t>
  </si>
  <si>
    <t>Brandon Wootan</t>
  </si>
  <si>
    <t>Andrew Edmonds</t>
  </si>
  <si>
    <t>FC24-0010954</t>
  </si>
  <si>
    <t>Melusky</t>
  </si>
  <si>
    <t>FC24-0011074</t>
  </si>
  <si>
    <t>FC24-0010983</t>
  </si>
  <si>
    <t>FC24-0011066</t>
  </si>
  <si>
    <t>FC24-0011069</t>
  </si>
  <si>
    <t>JJ Smith</t>
  </si>
  <si>
    <t>Jake Schneider</t>
  </si>
  <si>
    <t>Corey Donovan</t>
  </si>
  <si>
    <t>FC24-0010433</t>
  </si>
  <si>
    <t>Kiper</t>
  </si>
  <si>
    <t>FC24-0009009</t>
  </si>
  <si>
    <t>FC24-0009677</t>
  </si>
  <si>
    <t>FC24-0008699</t>
  </si>
  <si>
    <t>FC24-0010613</t>
  </si>
  <si>
    <t>Wootan</t>
  </si>
  <si>
    <t>FC24-0010628</t>
  </si>
  <si>
    <t>Matt Taibi</t>
  </si>
  <si>
    <t>Mark Cutter</t>
  </si>
  <si>
    <t>Joey Wilson</t>
  </si>
  <si>
    <t>Turned back on 10/15/24</t>
  </si>
  <si>
    <t>FC24-0013797</t>
  </si>
  <si>
    <t>Lamar</t>
  </si>
  <si>
    <t>FC24-0013493</t>
  </si>
  <si>
    <t>FC24-0013011</t>
  </si>
  <si>
    <t>Julia Chenowith</t>
  </si>
  <si>
    <t>decided not to use it</t>
  </si>
  <si>
    <t>FC24-0014722</t>
  </si>
  <si>
    <t>Duran</t>
  </si>
  <si>
    <t>FC24-0014713</t>
  </si>
  <si>
    <t>FC24-0014725</t>
  </si>
  <si>
    <t>FC24-0014765</t>
  </si>
  <si>
    <t>FC24-0014772</t>
  </si>
  <si>
    <t>FC24-0014819</t>
  </si>
  <si>
    <t>Cole Giandemneico</t>
  </si>
  <si>
    <t>Robert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</si>
</sst>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i/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sz val="8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9" fontId="2" fillId="0" borderId="0" xfId="0" applyNumberFormat="1" applyFont="1" applyAlignment="1">
      <alignment horizontal="left"/>
    </xf>
    <xf numFmtId="0" fontId="2" fillId="5" borderId="0" xfId="0" applyFont="1" applyFill="1"/>
    <xf numFmtId="0" fontId="0" fillId="6" borderId="0" xfId="0" applyFill="1"/>
    <xf numFmtId="1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/>
    <xf numFmtId="0" fontId="2" fillId="7" borderId="0" xfId="0" applyFont="1" applyFill="1" applyAlignment="1">
      <alignment vertical="center"/>
    </xf>
    <xf numFmtId="0" fontId="2" fillId="7" borderId="0" xfId="0" applyFont="1" applyFill="1"/>
    <xf numFmtId="0" fontId="6" fillId="7" borderId="0" xfId="0" applyFont="1" applyFill="1" applyAlignment="1">
      <alignment vertical="center"/>
    </xf>
    <xf numFmtId="9" fontId="2" fillId="0" borderId="0" xfId="0" applyNumberFormat="1" applyFont="1" applyAlignment="1">
      <alignment horizontal="right"/>
    </xf>
    <xf numFmtId="3" fontId="0" fillId="8" borderId="0" xfId="0" applyNumberFormat="1" applyFill="1"/>
    <xf numFmtId="0" fontId="7" fillId="0" borderId="0" xfId="0" applyFont="1"/>
    <xf numFmtId="0" fontId="2" fillId="9" borderId="0" xfId="0" applyFont="1" applyFill="1"/>
    <xf numFmtId="0" fontId="2" fillId="9" borderId="0" xfId="0" applyFont="1" applyFill="1" applyAlignment="1">
      <alignment vertical="center"/>
    </xf>
    <xf numFmtId="0" fontId="2" fillId="8" borderId="0" xfId="0" applyFont="1" applyFill="1"/>
    <xf numFmtId="0" fontId="2" fillId="10" borderId="0" xfId="0" applyFont="1" applyFill="1"/>
    <xf numFmtId="0" fontId="2" fillId="5" borderId="0" xfId="0" applyFont="1" applyFill="1" applyAlignment="1">
      <alignment vertical="center"/>
    </xf>
    <xf numFmtId="0" fontId="0" fillId="0" borderId="0" xfId="0" pivotButton="1"/>
    <xf numFmtId="9" fontId="1" fillId="3" borderId="2" xfId="0" applyNumberFormat="1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9" fontId="0" fillId="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0" fillId="12" borderId="1" xfId="0" applyFill="1" applyBorder="1"/>
    <xf numFmtId="9" fontId="0" fillId="12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0" fontId="0" fillId="13" borderId="1" xfId="0" applyFill="1" applyBorder="1"/>
    <xf numFmtId="9" fontId="0" fillId="13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left"/>
    </xf>
    <xf numFmtId="0" fontId="0" fillId="14" borderId="1" xfId="0" applyFill="1" applyBorder="1"/>
    <xf numFmtId="9" fontId="0" fillId="1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9" fontId="0" fillId="4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left"/>
    </xf>
    <xf numFmtId="0" fontId="0" fillId="15" borderId="1" xfId="0" applyFill="1" applyBorder="1"/>
    <xf numFmtId="9" fontId="0" fillId="15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left"/>
    </xf>
    <xf numFmtId="0" fontId="0" fillId="16" borderId="1" xfId="0" applyFill="1" applyBorder="1"/>
    <xf numFmtId="9" fontId="0" fillId="16" borderId="1" xfId="0" applyNumberFormat="1" applyFill="1" applyBorder="1" applyAlignment="1">
      <alignment horizontal="center"/>
    </xf>
  </cellXfs>
  <cellStyles count="1">
    <cellStyle name="Normal" xfId="0" builtinId="0"/>
  </cellStyles>
  <dxfs count="18"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FF5050"/>
        </patternFill>
      </fill>
    </dxf>
    <dxf>
      <fill>
        <patternFill patternType="solid">
          <bgColor rgb="FFFF5050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rgb="FFFF9933"/>
        </patternFill>
      </fill>
    </dxf>
    <dxf>
      <fill>
        <patternFill patternType="solid">
          <bgColor rgb="FFFF9933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</dxfs>
  <tableStyles count="0" defaultTableStyle="TableStyleMedium2" defaultPivotStyle="PivotStyleLight16"/>
  <colors>
    <mruColors>
      <color rgb="FFFF9966"/>
      <color rgb="FFFF5050"/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Younger" refreshedDate="45518.349629166667" createdVersion="8" refreshedVersion="8" minRefreshableVersion="3" recordCount="201" xr:uid="{0C515F6C-B389-4C52-92E9-B828CFA6BD6A}">
  <cacheSource type="worksheet">
    <worksheetSource ref="B1:H202" sheet="Overall Data"/>
  </cacheSource>
  <cacheFields count="7">
    <cacheField name="Case Number" numFmtId="0">
      <sharedItems/>
    </cacheField>
    <cacheField name="Orig or Supp" numFmtId="0">
      <sharedItems/>
    </cacheField>
    <cacheField name="Officer" numFmtId="0">
      <sharedItems/>
    </cacheField>
    <cacheField name="Type/Dictate (mins)" numFmtId="0">
      <sharedItems containsSemiMixedTypes="0" containsString="0" containsNumber="1" minValue="1" maxValue="480"/>
    </cacheField>
    <cacheField name="Narrative Assist (mins)" numFmtId="0">
      <sharedItems containsSemiMixedTypes="0" containsString="0" containsNumber="1" minValue="0.5" maxValue="50"/>
    </cacheField>
    <cacheField name="Time Saved (mins)" numFmtId="0">
      <sharedItems containsSemiMixedTypes="0" containsString="0" containsNumber="1" minValue="-6" maxValue="470"/>
    </cacheField>
    <cacheField name="Unit" numFmtId="0">
      <sharedItems count="7">
        <s v="CID"/>
        <s v="CSO"/>
        <s v="D1 Days"/>
        <s v="D1 Nights"/>
        <s v="NET"/>
        <s v="Patrol"/>
        <s v="Traffi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s v="FC23-0011554"/>
    <s v="S"/>
    <s v="Tuttle"/>
    <n v="10"/>
    <n v="4"/>
    <n v="6"/>
    <x v="0"/>
  </r>
  <r>
    <s v="FC23-0011554"/>
    <s v="S"/>
    <s v="Tuttle"/>
    <n v="11"/>
    <n v="3"/>
    <n v="8"/>
    <x v="0"/>
  </r>
  <r>
    <s v="FC23-0014452"/>
    <s v="S"/>
    <s v="Tuttle"/>
    <n v="3"/>
    <n v="3"/>
    <n v="0"/>
    <x v="0"/>
  </r>
  <r>
    <s v="FC23-0014318"/>
    <s v="S"/>
    <s v="Vogel"/>
    <n v="480"/>
    <n v="10"/>
    <n v="470"/>
    <x v="0"/>
  </r>
  <r>
    <s v="FC23-0015538"/>
    <s v="S"/>
    <s v="Vogel"/>
    <n v="15"/>
    <n v="5"/>
    <n v="10"/>
    <x v="0"/>
  </r>
  <r>
    <s v="FC23-0015538"/>
    <s v="S"/>
    <s v="Vogel"/>
    <n v="60"/>
    <n v="6"/>
    <n v="54"/>
    <x v="0"/>
  </r>
  <r>
    <s v="FC24-0002874"/>
    <s v="S"/>
    <s v="O'Laughlin"/>
    <n v="23"/>
    <n v="4"/>
    <n v="19"/>
    <x v="0"/>
  </r>
  <r>
    <s v="FC24-0002867"/>
    <s v="S"/>
    <s v="O'Laughlin"/>
    <n v="8"/>
    <n v="2"/>
    <n v="6"/>
    <x v="0"/>
  </r>
  <r>
    <s v="FC24-0002909"/>
    <s v="S"/>
    <s v="O'Laughlin"/>
    <n v="20"/>
    <n v="2"/>
    <n v="18"/>
    <x v="0"/>
  </r>
  <r>
    <s v="FC24-0002874"/>
    <s v="S"/>
    <s v="Mallory"/>
    <n v="45"/>
    <n v="20"/>
    <n v="25"/>
    <x v="0"/>
  </r>
  <r>
    <s v="FC24-0002909"/>
    <s v="S"/>
    <s v="Mallory"/>
    <n v="35"/>
    <n v="15"/>
    <n v="20"/>
    <x v="0"/>
  </r>
  <r>
    <s v="FC24-0003631"/>
    <s v="O"/>
    <s v="Goldschmidt"/>
    <n v="20"/>
    <n v="5"/>
    <n v="15"/>
    <x v="0"/>
  </r>
  <r>
    <s v="FC24-0003927"/>
    <s v="S"/>
    <s v="Mallory"/>
    <n v="25"/>
    <n v="5"/>
    <n v="20"/>
    <x v="0"/>
  </r>
  <r>
    <s v="FC24-0003897"/>
    <s v="S"/>
    <s v="Mallory"/>
    <n v="25"/>
    <n v="5"/>
    <n v="20"/>
    <x v="0"/>
  </r>
  <r>
    <s v="Inc. FC240600199"/>
    <s v="S"/>
    <s v="Allen"/>
    <n v="10"/>
    <n v="3"/>
    <n v="7"/>
    <x v="1"/>
  </r>
  <r>
    <s v="FC24-0002930"/>
    <s v="S"/>
    <s v="Allen"/>
    <n v="12"/>
    <n v="2"/>
    <n v="10"/>
    <x v="1"/>
  </r>
  <r>
    <s v="FC24-0002940"/>
    <s v="O"/>
    <s v="Allen"/>
    <n v="19"/>
    <n v="10"/>
    <n v="9"/>
    <x v="1"/>
  </r>
  <r>
    <s v="FC24-0002998"/>
    <s v="S"/>
    <s v="Allen"/>
    <n v="10"/>
    <n v="8"/>
    <n v="2"/>
    <x v="1"/>
  </r>
  <r>
    <s v="FC24-0002857"/>
    <s v="S"/>
    <s v="Noble"/>
    <n v="8"/>
    <n v="5"/>
    <n v="3"/>
    <x v="1"/>
  </r>
  <r>
    <s v="FC24-0002993"/>
    <s v="S"/>
    <s v="Noble"/>
    <n v="13"/>
    <n v="8"/>
    <n v="5"/>
    <x v="1"/>
  </r>
  <r>
    <s v="FC24-0003039"/>
    <s v="S"/>
    <s v="Noble"/>
    <n v="3"/>
    <n v="4"/>
    <n v="-1"/>
    <x v="1"/>
  </r>
  <r>
    <s v="FC24-0002857"/>
    <s v="S"/>
    <s v="Noble"/>
    <n v="8"/>
    <n v="5"/>
    <n v="3"/>
    <x v="1"/>
  </r>
  <r>
    <s v="FC24-0002993"/>
    <s v="S"/>
    <s v="Noble"/>
    <n v="13"/>
    <n v="8"/>
    <n v="5"/>
    <x v="1"/>
  </r>
  <r>
    <s v="FC24-0003039"/>
    <s v="S"/>
    <s v="Noble"/>
    <n v="3"/>
    <n v="4"/>
    <n v="-1"/>
    <x v="1"/>
  </r>
  <r>
    <s v="FC24-0003142"/>
    <s v="O"/>
    <s v="Noble"/>
    <n v="2"/>
    <n v="4"/>
    <n v="-2"/>
    <x v="1"/>
  </r>
  <r>
    <s v="FC24-0003146"/>
    <s v="S"/>
    <s v="Noble"/>
    <n v="4"/>
    <n v="6"/>
    <n v="-2"/>
    <x v="1"/>
  </r>
  <r>
    <s v="FC24-0003047"/>
    <s v="S"/>
    <s v="Noble"/>
    <n v="5"/>
    <n v="5"/>
    <n v="0"/>
    <x v="1"/>
  </r>
  <r>
    <s v="FC24-0002740"/>
    <s v="S"/>
    <s v="Westby"/>
    <n v="8"/>
    <n v="2"/>
    <n v="6"/>
    <x v="2"/>
  </r>
  <r>
    <s v="FC24-0002789"/>
    <s v="S"/>
    <s v="Westby"/>
    <n v="30"/>
    <n v="15"/>
    <n v="15"/>
    <x v="2"/>
  </r>
  <r>
    <s v="FC24-0002778"/>
    <s v="S"/>
    <s v="Westby"/>
    <n v="15"/>
    <n v="5"/>
    <n v="10"/>
    <x v="2"/>
  </r>
  <r>
    <s v="FC24-0002618"/>
    <s v="O"/>
    <s v="Duncan"/>
    <n v="28"/>
    <n v="6"/>
    <n v="22"/>
    <x v="2"/>
  </r>
  <r>
    <s v="FC24-0002825"/>
    <s v="O"/>
    <s v="Duncan"/>
    <n v="35"/>
    <n v="10"/>
    <n v="25"/>
    <x v="2"/>
  </r>
  <r>
    <s v="FC24-0002624"/>
    <s v="O"/>
    <s v="Duncan"/>
    <n v="10"/>
    <n v="5"/>
    <n v="5"/>
    <x v="2"/>
  </r>
  <r>
    <s v="FC24-0002927"/>
    <s v="S"/>
    <s v="Duncan"/>
    <n v="25"/>
    <n v="18"/>
    <n v="7"/>
    <x v="2"/>
  </r>
  <r>
    <s v="FC24-0002953"/>
    <s v="O"/>
    <s v="Duncan"/>
    <n v="15"/>
    <n v="10"/>
    <n v="5"/>
    <x v="2"/>
  </r>
  <r>
    <s v="FC24-0002922"/>
    <s v="S"/>
    <s v="Heaton"/>
    <n v="9"/>
    <n v="12"/>
    <n v="-3"/>
    <x v="3"/>
  </r>
  <r>
    <s v="FC24-0002971"/>
    <s v="S"/>
    <s v="Heaton"/>
    <n v="13"/>
    <n v="7"/>
    <n v="6"/>
    <x v="3"/>
  </r>
  <r>
    <s v="FC24-0002977"/>
    <s v="S"/>
    <s v="Heaton"/>
    <n v="14"/>
    <n v="7"/>
    <n v="7"/>
    <x v="3"/>
  </r>
  <r>
    <s v="FC24-0002304"/>
    <s v="S"/>
    <s v="Heaton"/>
    <n v="15"/>
    <n v="10"/>
    <n v="5"/>
    <x v="3"/>
  </r>
  <r>
    <s v="FC24-0002577"/>
    <s v="S"/>
    <s v="Heaton"/>
    <n v="27"/>
    <n v="24"/>
    <n v="3"/>
    <x v="3"/>
  </r>
  <r>
    <s v="FC24-0002633"/>
    <s v="S"/>
    <s v="Heaton"/>
    <n v="19"/>
    <n v="10"/>
    <n v="9"/>
    <x v="3"/>
  </r>
  <r>
    <s v="FC24-0002610"/>
    <s v="O"/>
    <s v="McDowell"/>
    <n v="35"/>
    <n v="12"/>
    <n v="23"/>
    <x v="4"/>
  </r>
  <r>
    <s v="FC24-0003649"/>
    <s v="O"/>
    <s v="Younkin"/>
    <n v="15"/>
    <n v="5"/>
    <n v="10"/>
    <x v="4"/>
  </r>
  <r>
    <s v="FC24-0003546"/>
    <s v="S"/>
    <s v="Younkin"/>
    <n v="30"/>
    <n v="10"/>
    <n v="20"/>
    <x v="4"/>
  </r>
  <r>
    <s v="FC24-0002684"/>
    <s v="O"/>
    <s v="Buschy"/>
    <n v="15"/>
    <n v="5"/>
    <n v="10"/>
    <x v="5"/>
  </r>
  <r>
    <s v="FC24-0002687"/>
    <s v="O"/>
    <s v="Buschy"/>
    <n v="15"/>
    <n v="5"/>
    <n v="10"/>
    <x v="5"/>
  </r>
  <r>
    <s v="FC24-0002700"/>
    <s v="O"/>
    <s v="Buschy"/>
    <n v="15"/>
    <n v="5"/>
    <n v="10"/>
    <x v="5"/>
  </r>
  <r>
    <s v="FC24-0002721"/>
    <s v="O"/>
    <s v="Buschy"/>
    <n v="15"/>
    <n v="5"/>
    <n v="10"/>
    <x v="5"/>
  </r>
  <r>
    <s v="FC24-0002694"/>
    <s v="O"/>
    <s v="Medina"/>
    <n v="23"/>
    <n v="5"/>
    <n v="18"/>
    <x v="5"/>
  </r>
  <r>
    <s v="FC24-0002686"/>
    <s v="O"/>
    <s v="Medina"/>
    <n v="10"/>
    <n v="4"/>
    <n v="6"/>
    <x v="5"/>
  </r>
  <r>
    <s v="FC24-0002691"/>
    <s v="O"/>
    <s v="Medina"/>
    <n v="18"/>
    <n v="4"/>
    <n v="14"/>
    <x v="5"/>
  </r>
  <r>
    <s v="FC24-0002717"/>
    <s v="O"/>
    <s v="Medina"/>
    <n v="18"/>
    <n v="5"/>
    <n v="13"/>
    <x v="5"/>
  </r>
  <r>
    <s v="FC24-0002726"/>
    <s v="O"/>
    <s v="Medina"/>
    <n v="40"/>
    <n v="2"/>
    <n v="38"/>
    <x v="5"/>
  </r>
  <r>
    <s v="FC24-0002703"/>
    <s v="S"/>
    <s v="Trujillo"/>
    <n v="25"/>
    <n v="9"/>
    <n v="16"/>
    <x v="5"/>
  </r>
  <r>
    <s v="FC24-0002705"/>
    <s v="O"/>
    <s v="Trujillo"/>
    <n v="40"/>
    <n v="10"/>
    <n v="30"/>
    <x v="5"/>
  </r>
  <r>
    <s v="FC24-0002756"/>
    <s v="O"/>
    <s v="Trujillo"/>
    <n v="27"/>
    <n v="5"/>
    <n v="22"/>
    <x v="5"/>
  </r>
  <r>
    <s v="FC24-0002760"/>
    <s v="O"/>
    <s v="Trujillo"/>
    <n v="47"/>
    <n v="10"/>
    <n v="37"/>
    <x v="5"/>
  </r>
  <r>
    <s v="FC24-0002806"/>
    <s v="O"/>
    <s v="Trujillo"/>
    <n v="60"/>
    <n v="30"/>
    <n v="30"/>
    <x v="5"/>
  </r>
  <r>
    <s v="FC24-0002776"/>
    <s v="S"/>
    <s v="Medina"/>
    <n v="2"/>
    <n v="2"/>
    <n v="0"/>
    <x v="5"/>
  </r>
  <r>
    <s v="FC24-0002685"/>
    <s v="S"/>
    <s v="Cirone"/>
    <n v="6"/>
    <n v="8"/>
    <n v="-2"/>
    <x v="5"/>
  </r>
  <r>
    <s v="FC24-0002695"/>
    <s v="O"/>
    <s v="Cirone"/>
    <n v="12"/>
    <n v="6"/>
    <n v="6"/>
    <x v="5"/>
  </r>
  <r>
    <s v="FC24-0002722"/>
    <s v="S"/>
    <s v="Cirone"/>
    <n v="2"/>
    <n v="2"/>
    <n v="0"/>
    <x v="5"/>
  </r>
  <r>
    <s v="FC24-0002747"/>
    <s v="O"/>
    <s v="Cirone"/>
    <n v="11"/>
    <n v="7"/>
    <n v="4"/>
    <x v="5"/>
  </r>
  <r>
    <s v="FC24-0002784"/>
    <s v="S"/>
    <s v="Cirone"/>
    <n v="1"/>
    <n v="4"/>
    <n v="-3"/>
    <x v="5"/>
  </r>
  <r>
    <s v="FC24-0002785"/>
    <s v="O"/>
    <s v="Cirone"/>
    <n v="5"/>
    <n v="5"/>
    <n v="0"/>
    <x v="5"/>
  </r>
  <r>
    <s v="FC24-0002615"/>
    <s v="S"/>
    <s v="Hebdon"/>
    <n v="13"/>
    <n v="7"/>
    <n v="6"/>
    <x v="5"/>
  </r>
  <r>
    <s v="FC24-0002657"/>
    <s v="O"/>
    <s v="Hebdon"/>
    <n v="180"/>
    <n v="50"/>
    <n v="130"/>
    <x v="5"/>
  </r>
  <r>
    <s v="FC24-0002927"/>
    <s v="S"/>
    <s v="Younger"/>
    <n v="60"/>
    <n v="15"/>
    <n v="45"/>
    <x v="5"/>
  </r>
  <r>
    <s v="FC24-0002953"/>
    <s v="S"/>
    <s v="Younger"/>
    <n v="35"/>
    <n v="4"/>
    <n v="31"/>
    <x v="5"/>
  </r>
  <r>
    <s v="FC24-0002946"/>
    <s v="S"/>
    <s v="Younger"/>
    <n v="15"/>
    <n v="2"/>
    <n v="13"/>
    <x v="5"/>
  </r>
  <r>
    <s v="FC24-0002921"/>
    <s v="S"/>
    <s v="Hebdon"/>
    <n v="15"/>
    <n v="5"/>
    <n v="10"/>
    <x v="5"/>
  </r>
  <r>
    <s v="FC24-0002942"/>
    <s v="S"/>
    <s v="Hebdon"/>
    <n v="10"/>
    <n v="4"/>
    <n v="6"/>
    <x v="5"/>
  </r>
  <r>
    <s v="FC24-0003294"/>
    <s v="S"/>
    <s v="Rader"/>
    <n v="15"/>
    <n v="10"/>
    <n v="5"/>
    <x v="5"/>
  </r>
  <r>
    <s v="FC24-0003403"/>
    <s v="O"/>
    <s v="Rader"/>
    <n v="21"/>
    <n v="8"/>
    <n v="13"/>
    <x v="5"/>
  </r>
  <r>
    <s v="FC24-0003337"/>
    <s v="S"/>
    <s v="Rader"/>
    <n v="8"/>
    <n v="8"/>
    <n v="0"/>
    <x v="5"/>
  </r>
  <r>
    <s v="FC24-0003485"/>
    <s v="S"/>
    <s v="Alexander"/>
    <n v="5"/>
    <n v="3"/>
    <n v="2"/>
    <x v="5"/>
  </r>
  <r>
    <s v="FC24-0003962"/>
    <s v="O"/>
    <s v="Alexander"/>
    <n v="57"/>
    <n v="18"/>
    <n v="39"/>
    <x v="5"/>
  </r>
  <r>
    <s v="FC24-0004158"/>
    <s v="S"/>
    <s v="McCormick"/>
    <n v="7"/>
    <n v="13"/>
    <n v="-6"/>
    <x v="5"/>
  </r>
  <r>
    <s v="FC24-0004184"/>
    <s v="O"/>
    <s v="McCormick"/>
    <n v="15"/>
    <n v="12"/>
    <n v="3"/>
    <x v="5"/>
  </r>
  <r>
    <s v="FC24-0003027"/>
    <s v="S"/>
    <s v="McCormick"/>
    <n v="13"/>
    <n v="7"/>
    <n v="6"/>
    <x v="5"/>
  </r>
  <r>
    <s v="FC24-0004133"/>
    <s v="O"/>
    <s v="McCormick"/>
    <n v="35"/>
    <n v="20"/>
    <n v="15"/>
    <x v="5"/>
  </r>
  <r>
    <s v="FC24-0004363"/>
    <s v="O"/>
    <s v="McCormick"/>
    <n v="13"/>
    <n v="12"/>
    <n v="1"/>
    <x v="5"/>
  </r>
  <r>
    <s v="FC24-0004370"/>
    <s v="S"/>
    <s v="McCormick"/>
    <n v="31"/>
    <n v="8"/>
    <n v="23"/>
    <x v="5"/>
  </r>
  <r>
    <s v="FC24-0004388"/>
    <s v="S"/>
    <s v="McCormick"/>
    <n v="9"/>
    <n v="12"/>
    <n v="-3"/>
    <x v="5"/>
  </r>
  <r>
    <s v="FC24-0003261"/>
    <s v="S"/>
    <s v="Bondhus"/>
    <n v="4"/>
    <n v="6"/>
    <n v="-2"/>
    <x v="5"/>
  </r>
  <r>
    <s v="FC24-0003310"/>
    <s v="S"/>
    <s v="Bondhus"/>
    <n v="45"/>
    <n v="10"/>
    <n v="35"/>
    <x v="5"/>
  </r>
  <r>
    <s v="FC24-0003952"/>
    <s v="O"/>
    <s v="Bondhus"/>
    <n v="32"/>
    <n v="15"/>
    <n v="17"/>
    <x v="5"/>
  </r>
  <r>
    <s v="FC24-0003989"/>
    <s v="O"/>
    <s v="Bondhus"/>
    <n v="40"/>
    <n v="12"/>
    <n v="28"/>
    <x v="5"/>
  </r>
  <r>
    <s v="FC24-0003180"/>
    <s v="S"/>
    <s v="Morris"/>
    <n v="20"/>
    <n v="9"/>
    <n v="11"/>
    <x v="6"/>
  </r>
  <r>
    <s v="FC24-0003606"/>
    <s v="O"/>
    <s v="Morris"/>
    <n v="40"/>
    <n v="25"/>
    <n v="15"/>
    <x v="6"/>
  </r>
  <r>
    <s v="FC24-0004381"/>
    <s v="O"/>
    <s v="Barenburg"/>
    <n v="12"/>
    <n v="6"/>
    <n v="6"/>
    <x v="5"/>
  </r>
  <r>
    <s v="FC24-0004128"/>
    <s v="S"/>
    <s v="Barenburg"/>
    <n v="10"/>
    <n v="5"/>
    <n v="5"/>
    <x v="5"/>
  </r>
  <r>
    <s v="FC24-0004165"/>
    <s v="S"/>
    <s v="Barenburg"/>
    <n v="7"/>
    <n v="7"/>
    <n v="0"/>
    <x v="5"/>
  </r>
  <r>
    <s v="FC24-0004447"/>
    <s v="S"/>
    <s v="Barenburg"/>
    <n v="25"/>
    <n v="15"/>
    <n v="10"/>
    <x v="5"/>
  </r>
  <r>
    <s v="FC24-0004461"/>
    <s v="S"/>
    <s v="Barenburg"/>
    <n v="35"/>
    <n v="25"/>
    <n v="10"/>
    <x v="5"/>
  </r>
  <r>
    <s v="FC24-0002927"/>
    <s v="S"/>
    <s v="Biberos"/>
    <n v="35"/>
    <n v="6"/>
    <n v="29"/>
    <x v="5"/>
  </r>
  <r>
    <s v="FC24-0002656"/>
    <s v="S"/>
    <s v="Biberos"/>
    <n v="60"/>
    <n v="10"/>
    <n v="50"/>
    <x v="5"/>
  </r>
  <r>
    <s v="FC24-0002624"/>
    <s v="O"/>
    <s v="Biberos"/>
    <n v="10"/>
    <n v="5"/>
    <n v="5"/>
    <x v="5"/>
  </r>
  <r>
    <s v="FC24-0003927"/>
    <s v="O"/>
    <s v="Brown"/>
    <n v="23"/>
    <n v="17"/>
    <n v="6"/>
    <x v="4"/>
  </r>
  <r>
    <s v="FC24-0004519"/>
    <s v="O"/>
    <s v="Brown"/>
    <n v="20"/>
    <n v="8"/>
    <n v="12"/>
    <x v="4"/>
  </r>
  <r>
    <s v="FC24-0004177"/>
    <s v="S"/>
    <s v="Brown"/>
    <n v="8"/>
    <n v="7.5"/>
    <n v="0.5"/>
    <x v="4"/>
  </r>
  <r>
    <s v="FC24-0004292"/>
    <s v="S"/>
    <s v="Brown"/>
    <n v="20"/>
    <n v="11"/>
    <n v="9"/>
    <x v="4"/>
  </r>
  <r>
    <s v="FC24-0005235"/>
    <s v="O"/>
    <s v="Harding"/>
    <n v="21"/>
    <n v="5"/>
    <n v="16"/>
    <x v="5"/>
  </r>
  <r>
    <s v="FC24-0005585"/>
    <s v="S"/>
    <s v="Harding"/>
    <n v="2"/>
    <n v="6"/>
    <n v="-4"/>
    <x v="5"/>
  </r>
  <r>
    <s v="FC24-0005591"/>
    <s v="S"/>
    <s v="Harding"/>
    <n v="31"/>
    <n v="8"/>
    <n v="23"/>
    <x v="5"/>
  </r>
  <r>
    <s v="FC24-0005510"/>
    <s v="S"/>
    <s v="Barash"/>
    <n v="17"/>
    <n v="3"/>
    <n v="14"/>
    <x v="5"/>
  </r>
  <r>
    <s v="FC24-0005378"/>
    <s v="S"/>
    <s v="Barash"/>
    <n v="7"/>
    <n v="2"/>
    <n v="5"/>
    <x v="5"/>
  </r>
  <r>
    <s v="FC24-0005664"/>
    <s v="S"/>
    <s v="Barash"/>
    <n v="10"/>
    <n v="3"/>
    <n v="7"/>
    <x v="5"/>
  </r>
  <r>
    <s v="FC24-0005828"/>
    <s v="S"/>
    <s v="Barash"/>
    <n v="14"/>
    <n v="7"/>
    <n v="7"/>
    <x v="5"/>
  </r>
  <r>
    <s v="FC24-0005764"/>
    <s v="O"/>
    <s v="Brough"/>
    <n v="28"/>
    <n v="8"/>
    <n v="20"/>
    <x v="5"/>
  </r>
  <r>
    <s v="FC24-0005764"/>
    <s v="S"/>
    <s v="Brough"/>
    <n v="3"/>
    <n v="5"/>
    <n v="-2"/>
    <x v="5"/>
  </r>
  <r>
    <s v="FC24-0005828"/>
    <s v="O"/>
    <s v="Brough"/>
    <n v="24"/>
    <n v="6"/>
    <n v="18"/>
    <x v="5"/>
  </r>
  <r>
    <s v="FC24-0005874"/>
    <s v="O"/>
    <s v="Brough"/>
    <n v="100"/>
    <n v="24"/>
    <n v="76"/>
    <x v="5"/>
  </r>
  <r>
    <s v="FC24-0006159"/>
    <s v="S"/>
    <s v="Brough"/>
    <n v="4"/>
    <n v="5"/>
    <n v="-1"/>
    <x v="5"/>
  </r>
  <r>
    <s v="FC24-0006182"/>
    <s v="O"/>
    <s v="O'Malley"/>
    <n v="45"/>
    <n v="20"/>
    <n v="25"/>
    <x v="5"/>
  </r>
  <r>
    <s v="FC24-0006429"/>
    <s v="S"/>
    <s v="O'Malley"/>
    <n v="30"/>
    <n v="15"/>
    <n v="15"/>
    <x v="5"/>
  </r>
  <r>
    <s v="FC24-0006486"/>
    <s v="O"/>
    <s v="O'Malley"/>
    <n v="30"/>
    <n v="10"/>
    <n v="20"/>
    <x v="5"/>
  </r>
  <r>
    <s v="FC24-0006478"/>
    <s v="O"/>
    <s v="O'Malley"/>
    <n v="10"/>
    <n v="10"/>
    <n v="0"/>
    <x v="5"/>
  </r>
  <r>
    <s v="FC24-0006604"/>
    <s v="S"/>
    <s v="O'Malley"/>
    <n v="6"/>
    <n v="5"/>
    <n v="1"/>
    <x v="5"/>
  </r>
  <r>
    <s v="FC24-0006532"/>
    <s v="O"/>
    <s v="Tinsley"/>
    <n v="15"/>
    <n v="3"/>
    <n v="12"/>
    <x v="5"/>
  </r>
  <r>
    <s v="FC24-0006527"/>
    <s v="O"/>
    <s v="Tinsley"/>
    <n v="15"/>
    <n v="1.5"/>
    <n v="13.5"/>
    <x v="5"/>
  </r>
  <r>
    <s v="FC24-0006752"/>
    <s v="S"/>
    <s v="Tinsley"/>
    <n v="15"/>
    <n v="5"/>
    <n v="10"/>
    <x v="5"/>
  </r>
  <r>
    <s v="FC24-0006678"/>
    <s v="O"/>
    <s v="Tinsley"/>
    <n v="13"/>
    <n v="6"/>
    <n v="7"/>
    <x v="5"/>
  </r>
  <r>
    <s v="FC24-0006693"/>
    <s v="O"/>
    <s v="Tinsley"/>
    <n v="10"/>
    <n v="6"/>
    <n v="4"/>
    <x v="5"/>
  </r>
  <r>
    <s v="FC24-0006695"/>
    <s v="O"/>
    <s v="Tinsley"/>
    <n v="7"/>
    <n v="4"/>
    <n v="3"/>
    <x v="5"/>
  </r>
  <r>
    <s v="FC24-0005829"/>
    <s v="O"/>
    <s v="Harres"/>
    <n v="32"/>
    <n v="8"/>
    <n v="24"/>
    <x v="5"/>
  </r>
  <r>
    <s v="FC24-0005876"/>
    <s v="O"/>
    <s v="Harres"/>
    <n v="27"/>
    <n v="4"/>
    <n v="23"/>
    <x v="5"/>
  </r>
  <r>
    <s v="FC24-0006206"/>
    <s v="S"/>
    <s v="Harres"/>
    <n v="18"/>
    <n v="4"/>
    <n v="14"/>
    <x v="5"/>
  </r>
  <r>
    <s v="FC24-0006672"/>
    <s v="S"/>
    <s v="Harres"/>
    <n v="23"/>
    <n v="6"/>
    <n v="17"/>
    <x v="5"/>
  </r>
  <r>
    <s v="FC24-0005652"/>
    <s v="S"/>
    <s v="Kinkead"/>
    <n v="14"/>
    <n v="6"/>
    <n v="8"/>
    <x v="5"/>
  </r>
  <r>
    <s v="FC24-0005566"/>
    <s v="S"/>
    <s v="Kinkead"/>
    <n v="13"/>
    <n v="10"/>
    <n v="3"/>
    <x v="5"/>
  </r>
  <r>
    <s v="FC24-0006800"/>
    <s v="S"/>
    <s v="Kinkead"/>
    <n v="23"/>
    <n v="9"/>
    <n v="14"/>
    <x v="5"/>
  </r>
  <r>
    <s v="FC24-0006806"/>
    <s v="S"/>
    <s v="Kinkead"/>
    <n v="4"/>
    <n v="5"/>
    <n v="-1"/>
    <x v="5"/>
  </r>
  <r>
    <s v="FC24-0007057"/>
    <s v="S"/>
    <s v="Kinkead"/>
    <n v="15"/>
    <n v="6"/>
    <n v="9"/>
    <x v="5"/>
  </r>
  <r>
    <s v="FC24-0006499"/>
    <s v="S"/>
    <s v="A Wilson"/>
    <n v="20"/>
    <n v="3"/>
    <n v="17"/>
    <x v="5"/>
  </r>
  <r>
    <s v="FC24-0006992"/>
    <s v="O"/>
    <s v="A Wilson"/>
    <n v="30"/>
    <n v="1.5"/>
    <n v="28.5"/>
    <x v="5"/>
  </r>
  <r>
    <s v="FC24-0007189"/>
    <s v="S"/>
    <s v="A Wilson"/>
    <n v="25"/>
    <n v="5"/>
    <n v="20"/>
    <x v="5"/>
  </r>
  <r>
    <s v="FC24-0007194"/>
    <s v="O"/>
    <s v="A Wilson"/>
    <n v="35"/>
    <n v="2"/>
    <n v="33"/>
    <x v="5"/>
  </r>
  <r>
    <s v="FC24-0007233"/>
    <s v="S"/>
    <s v="A Wilson"/>
    <n v="10"/>
    <n v="2"/>
    <n v="8"/>
    <x v="5"/>
  </r>
  <r>
    <s v="FC24-0007197"/>
    <s v="O"/>
    <s v="A Wilson"/>
    <n v="45"/>
    <n v="10"/>
    <n v="35"/>
    <x v="5"/>
  </r>
  <r>
    <s v="FC24-0007234"/>
    <s v="O"/>
    <s v="A Wilson"/>
    <n v="25"/>
    <n v="5"/>
    <n v="20"/>
    <x v="5"/>
  </r>
  <r>
    <s v="FC24-0007231"/>
    <s v="O"/>
    <s v="Clow"/>
    <n v="10"/>
    <n v="6"/>
    <n v="4"/>
    <x v="5"/>
  </r>
  <r>
    <s v="FC24-0007282"/>
    <s v="S"/>
    <s v="Clow"/>
    <n v="17"/>
    <n v="7"/>
    <n v="10"/>
    <x v="5"/>
  </r>
  <r>
    <s v="FC24-0007531"/>
    <s v="O"/>
    <s v="Clow"/>
    <n v="15"/>
    <n v="3"/>
    <n v="12"/>
    <x v="5"/>
  </r>
  <r>
    <s v="FC24-0006143"/>
    <s v="S"/>
    <s v="Brittingham"/>
    <n v="15"/>
    <n v="4"/>
    <n v="11"/>
    <x v="5"/>
  </r>
  <r>
    <s v="FC24-0006902"/>
    <s v="O"/>
    <s v="Brittingham"/>
    <n v="12"/>
    <n v="2"/>
    <n v="10"/>
    <x v="5"/>
  </r>
  <r>
    <s v="FC24-0007251"/>
    <s v="O"/>
    <s v="Brittingham"/>
    <n v="6"/>
    <n v="3"/>
    <n v="3"/>
    <x v="5"/>
  </r>
  <r>
    <s v="FC24-0006564"/>
    <s v="O"/>
    <s v="Cacciatore"/>
    <n v="8"/>
    <n v="4.25"/>
    <n v="3.75"/>
    <x v="5"/>
  </r>
  <r>
    <s v="FC24-0006629"/>
    <s v="S"/>
    <s v="Cacciatore"/>
    <n v="5"/>
    <n v="5"/>
    <n v="0"/>
    <x v="5"/>
  </r>
  <r>
    <s v="FC24-0006831"/>
    <s v="S"/>
    <s v="Cacciatore"/>
    <n v="3"/>
    <n v="1"/>
    <n v="2"/>
    <x v="5"/>
  </r>
  <r>
    <s v="FC24-0006834"/>
    <s v="O"/>
    <s v="Cacciatore"/>
    <n v="10"/>
    <n v="0.5"/>
    <n v="9.5"/>
    <x v="5"/>
  </r>
  <r>
    <s v="FC24-0006841"/>
    <s v="S"/>
    <s v="Cacciatore"/>
    <n v="9"/>
    <n v="7"/>
    <n v="2"/>
    <x v="5"/>
  </r>
  <r>
    <s v="FC24-0008457"/>
    <s v="O"/>
    <s v="Hairgrove"/>
    <n v="48"/>
    <n v="13"/>
    <n v="35"/>
    <x v="5"/>
  </r>
  <r>
    <s v="FC24-0008143"/>
    <s v="S"/>
    <s v="Hairgrove"/>
    <n v="33"/>
    <n v="16"/>
    <n v="17"/>
    <x v="5"/>
  </r>
  <r>
    <s v="FC24-0008193"/>
    <s v="S"/>
    <s v="Hairgrove"/>
    <n v="43"/>
    <n v="18"/>
    <n v="25"/>
    <x v="5"/>
  </r>
  <r>
    <s v="FC24-0007923"/>
    <s v="O"/>
    <s v="Haase"/>
    <n v="25"/>
    <n v="5"/>
    <n v="20"/>
    <x v="5"/>
  </r>
  <r>
    <s v="FC24-0007959"/>
    <s v="S"/>
    <s v="Haase"/>
    <n v="50"/>
    <n v="10"/>
    <n v="40"/>
    <x v="5"/>
  </r>
  <r>
    <s v="FC24-0008021"/>
    <s v="S"/>
    <s v="Haase"/>
    <n v="15"/>
    <n v="5"/>
    <n v="10"/>
    <x v="5"/>
  </r>
  <r>
    <s v="FC24-0008022"/>
    <s v="S"/>
    <s v="Haase"/>
    <n v="10"/>
    <n v="5"/>
    <n v="5"/>
    <x v="5"/>
  </r>
  <r>
    <s v="FC24-0008023"/>
    <s v="S"/>
    <s v="Haase"/>
    <n v="25"/>
    <n v="5"/>
    <n v="20"/>
    <x v="5"/>
  </r>
  <r>
    <s v="FC24-0008195"/>
    <s v="S"/>
    <s v="Haase"/>
    <n v="20"/>
    <n v="5"/>
    <n v="15"/>
    <x v="5"/>
  </r>
  <r>
    <s v="FC24-0006729"/>
    <s v="O"/>
    <s v="Menn"/>
    <n v="52"/>
    <n v="19"/>
    <n v="33"/>
    <x v="5"/>
  </r>
  <r>
    <s v="FC24-0007311"/>
    <s v="O"/>
    <s v="Menn"/>
    <n v="22"/>
    <n v="14"/>
    <n v="8"/>
    <x v="5"/>
  </r>
  <r>
    <s v="FC24-0006422"/>
    <s v="S"/>
    <s v="S Morris"/>
    <n v="35"/>
    <n v="16"/>
    <n v="19"/>
    <x v="5"/>
  </r>
  <r>
    <s v="FC24-0006421"/>
    <s v="S"/>
    <s v="S Morris"/>
    <n v="25"/>
    <n v="10"/>
    <n v="15"/>
    <x v="5"/>
  </r>
  <r>
    <s v="FC24-0006306"/>
    <s v="S"/>
    <s v="S Morris"/>
    <n v="3"/>
    <n v="3"/>
    <n v="0"/>
    <x v="5"/>
  </r>
  <r>
    <s v="FC24-0006642"/>
    <s v="S"/>
    <s v="S Morris"/>
    <n v="25"/>
    <n v="10"/>
    <n v="15"/>
    <x v="5"/>
  </r>
  <r>
    <s v="FC24-0006636"/>
    <s v="S"/>
    <s v="S Morris"/>
    <n v="30"/>
    <n v="10"/>
    <n v="20"/>
    <x v="5"/>
  </r>
  <r>
    <s v="FC24-0006687"/>
    <s v="O"/>
    <s v="S Morris"/>
    <n v="6"/>
    <n v="3"/>
    <n v="3"/>
    <x v="5"/>
  </r>
  <r>
    <s v="FC24-0009687"/>
    <s v="S"/>
    <s v="Jahnke"/>
    <n v="7"/>
    <n v="3"/>
    <n v="4"/>
    <x v="5"/>
  </r>
  <r>
    <s v="FC24-0010037"/>
    <s v="O"/>
    <s v="Jahnke"/>
    <n v="28"/>
    <n v="10"/>
    <n v="18"/>
    <x v="5"/>
  </r>
  <r>
    <s v="FC24-0009842"/>
    <s v="O"/>
    <s v="Jahnke"/>
    <n v="25"/>
    <n v="20"/>
    <n v="5"/>
    <x v="5"/>
  </r>
  <r>
    <s v="FC24-0010085"/>
    <s v="O"/>
    <s v="Jahnke"/>
    <n v="14"/>
    <n v="6"/>
    <n v="8"/>
    <x v="5"/>
  </r>
  <r>
    <s v="FC24-0009848"/>
    <s v="S"/>
    <s v="Jahnke"/>
    <n v="25"/>
    <n v="16"/>
    <n v="9"/>
    <x v="5"/>
  </r>
  <r>
    <s v="FC24-0009793"/>
    <s v="S"/>
    <s v="Jahnke"/>
    <n v="18"/>
    <n v="14"/>
    <n v="4"/>
    <x v="5"/>
  </r>
  <r>
    <s v="FC24-0009216"/>
    <s v="O"/>
    <s v="Donlucas"/>
    <n v="13"/>
    <n v="3"/>
    <n v="10"/>
    <x v="5"/>
  </r>
  <r>
    <s v="FC24-0009209"/>
    <s v="S"/>
    <s v="Donlucas"/>
    <n v="6"/>
    <n v="6"/>
    <n v="0"/>
    <x v="5"/>
  </r>
  <r>
    <s v="FC24-0006255"/>
    <s v="S"/>
    <s v="Donlucas"/>
    <n v="5"/>
    <n v="3"/>
    <n v="2"/>
    <x v="5"/>
  </r>
  <r>
    <s v="FC24-0009253"/>
    <s v="S"/>
    <s v="Donlucas"/>
    <n v="8"/>
    <n v="3"/>
    <n v="5"/>
    <x v="5"/>
  </r>
  <r>
    <s v="FC24-0009436"/>
    <s v="O"/>
    <s v="Donlucas"/>
    <n v="40"/>
    <n v="10"/>
    <n v="30"/>
    <x v="5"/>
  </r>
  <r>
    <s v="FC24-0009440"/>
    <s v="O"/>
    <s v="Donlucas"/>
    <n v="9"/>
    <n v="5"/>
    <n v="4"/>
    <x v="5"/>
  </r>
  <r>
    <s v="FC24-0009442"/>
    <s v="O"/>
    <s v="Donlucas"/>
    <n v="6"/>
    <n v="4"/>
    <n v="2"/>
    <x v="5"/>
  </r>
  <r>
    <s v="FC24-0006698"/>
    <s v="O"/>
    <s v="S Morris"/>
    <n v="15"/>
    <n v="2"/>
    <n v="13"/>
    <x v="5"/>
  </r>
  <r>
    <s v="FC24-0006699"/>
    <s v="O"/>
    <s v="S Morris"/>
    <n v="20"/>
    <n v="10"/>
    <n v="10"/>
    <x v="5"/>
  </r>
  <r>
    <s v="FC24-0010605"/>
    <s v="O"/>
    <s v="Crosland"/>
    <n v="10"/>
    <n v="5"/>
    <n v="5"/>
    <x v="5"/>
  </r>
  <r>
    <s v="FC24-0010678"/>
    <s v="O"/>
    <s v="Crosland"/>
    <n v="10"/>
    <n v="5"/>
    <n v="5"/>
    <x v="5"/>
  </r>
  <r>
    <s v="FC24-0010681"/>
    <s v="S"/>
    <s v="Crosland"/>
    <n v="10"/>
    <n v="4"/>
    <n v="6"/>
    <x v="5"/>
  </r>
  <r>
    <s v="FC24-0010686"/>
    <s v="O"/>
    <s v="Crosland"/>
    <n v="15"/>
    <n v="5"/>
    <n v="10"/>
    <x v="5"/>
  </r>
  <r>
    <s v="FC24-0010853"/>
    <s v="O"/>
    <s v="Crosland"/>
    <n v="10"/>
    <n v="4"/>
    <n v="6"/>
    <x v="5"/>
  </r>
  <r>
    <s v="FC24-0005507"/>
    <s v="O"/>
    <s v="Gavin"/>
    <n v="34"/>
    <n v="5"/>
    <n v="29"/>
    <x v="5"/>
  </r>
  <r>
    <s v="FC24-0005764"/>
    <s v="S"/>
    <s v="Gavin"/>
    <n v="29"/>
    <n v="8"/>
    <n v="21"/>
    <x v="5"/>
  </r>
  <r>
    <s v="FC24-0005766"/>
    <s v="O"/>
    <s v="Gavin"/>
    <n v="58"/>
    <n v="12"/>
    <n v="46"/>
    <x v="5"/>
  </r>
  <r>
    <s v="FC24-0005874"/>
    <s v="S"/>
    <s v="Gavin"/>
    <n v="48"/>
    <n v="15"/>
    <n v="33"/>
    <x v="5"/>
  </r>
  <r>
    <s v="FC24-0005876"/>
    <s v="S"/>
    <s v="Gavin"/>
    <n v="14"/>
    <n v="5"/>
    <n v="9"/>
    <x v="5"/>
  </r>
  <r>
    <s v="FC24-0007825"/>
    <s v="O"/>
    <s v="Van Sickle"/>
    <n v="20"/>
    <n v="10"/>
    <n v="10"/>
    <x v="5"/>
  </r>
  <r>
    <s v="FC24-0007448"/>
    <s v="S"/>
    <s v="Van Sickle"/>
    <n v="27"/>
    <n v="12"/>
    <n v="15"/>
    <x v="5"/>
  </r>
  <r>
    <s v="FC24-0008075"/>
    <s v="O"/>
    <s v="Van Sickle"/>
    <n v="5.5"/>
    <n v="5.5"/>
    <n v="0"/>
    <x v="5"/>
  </r>
  <r>
    <s v="FC24-0010883"/>
    <s v="S"/>
    <s v="Staggers"/>
    <n v="6"/>
    <n v="7.5"/>
    <n v="-1.5"/>
    <x v="0"/>
  </r>
  <r>
    <s v="FC24-0010889"/>
    <s v="S"/>
    <s v="Staggers"/>
    <n v="11"/>
    <n v="9"/>
    <n v="2"/>
    <x v="0"/>
  </r>
  <r>
    <s v="FC24-0010600"/>
    <s v="S"/>
    <s v="Staggers"/>
    <n v="12"/>
    <n v="8"/>
    <n v="4"/>
    <x v="0"/>
  </r>
  <r>
    <s v="FC24-0010636"/>
    <s v="S"/>
    <s v="Staggers"/>
    <n v="10"/>
    <n v="8"/>
    <n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F8CA14-EED3-49EA-B982-56AFA8B05EB5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1" firstHeaderRow="0" firstDataRow="1" firstDataCol="1"/>
  <pivotFields count="7">
    <pivotField showAll="0"/>
    <pivotField showAll="0"/>
    <pivotField showAll="0"/>
    <pivotField dataField="1" showAll="0"/>
    <pivotField dataField="1" showAll="0"/>
    <pivotField dataField="1"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ype/Dictate (mins)" fld="3" baseField="0" baseItem="0"/>
    <dataField name="Sum of Narrative Assist (mins)" fld="4" baseField="0" baseItem="0"/>
    <dataField name="Sum of Time Saved (mins)" fld="5" baseField="0" baseItem="0"/>
  </dataFields>
  <formats count="18">
    <format dxfId="17">
      <pivotArea collapsedLevelsAreSubtotals="1" fieldPosition="0">
        <references count="1">
          <reference field="6" count="0"/>
        </references>
      </pivotArea>
    </format>
    <format dxfId="16">
      <pivotArea dataOnly="0" labelOnly="1" fieldPosition="0">
        <references count="1">
          <reference field="6" count="0"/>
        </references>
      </pivotArea>
    </format>
    <format dxfId="15">
      <pivotArea collapsedLevelsAreSubtotals="1" fieldPosition="0">
        <references count="1">
          <reference field="6" count="1">
            <x v="0"/>
          </reference>
        </references>
      </pivotArea>
    </format>
    <format dxfId="14">
      <pivotArea dataOnly="0" labelOnly="1" fieldPosition="0">
        <references count="1">
          <reference field="6" count="1">
            <x v="0"/>
          </reference>
        </references>
      </pivotArea>
    </format>
    <format dxfId="13">
      <pivotArea collapsedLevelsAreSubtotals="1" fieldPosition="0">
        <references count="1">
          <reference field="6" count="1">
            <x v="1"/>
          </reference>
        </references>
      </pivotArea>
    </format>
    <format dxfId="12">
      <pivotArea dataOnly="0" labelOnly="1" fieldPosition="0">
        <references count="1">
          <reference field="6" count="1">
            <x v="1"/>
          </reference>
        </references>
      </pivotArea>
    </format>
    <format dxfId="11">
      <pivotArea collapsedLevelsAreSubtotals="1" fieldPosition="0">
        <references count="1">
          <reference field="6" count="1">
            <x v="2"/>
          </reference>
        </references>
      </pivotArea>
    </format>
    <format dxfId="10">
      <pivotArea dataOnly="0" labelOnly="1" fieldPosition="0">
        <references count="1">
          <reference field="6" count="1">
            <x v="2"/>
          </reference>
        </references>
      </pivotArea>
    </format>
    <format dxfId="9">
      <pivotArea collapsedLevelsAreSubtotals="1" fieldPosition="0">
        <references count="1">
          <reference field="6" count="1">
            <x v="3"/>
          </reference>
        </references>
      </pivotArea>
    </format>
    <format dxfId="8">
      <pivotArea dataOnly="0" labelOnly="1" fieldPosition="0">
        <references count="1">
          <reference field="6" count="1">
            <x v="3"/>
          </reference>
        </references>
      </pivotArea>
    </format>
    <format dxfId="7">
      <pivotArea collapsedLevelsAreSubtotals="1" fieldPosition="0">
        <references count="1">
          <reference field="6" count="1">
            <x v="4"/>
          </reference>
        </references>
      </pivotArea>
    </format>
    <format dxfId="6">
      <pivotArea dataOnly="0" labelOnly="1" fieldPosition="0">
        <references count="1">
          <reference field="6" count="1">
            <x v="4"/>
          </reference>
        </references>
      </pivotArea>
    </format>
    <format dxfId="5">
      <pivotArea collapsedLevelsAreSubtotals="1" fieldPosition="0">
        <references count="1">
          <reference field="6" count="1">
            <x v="5"/>
          </reference>
        </references>
      </pivotArea>
    </format>
    <format dxfId="4">
      <pivotArea dataOnly="0" labelOnly="1" fieldPosition="0">
        <references count="1">
          <reference field="6" count="1">
            <x v="5"/>
          </reference>
        </references>
      </pivotArea>
    </format>
    <format dxfId="3">
      <pivotArea collapsedLevelsAreSubtotals="1" fieldPosition="0">
        <references count="1">
          <reference field="6" count="1">
            <x v="5"/>
          </reference>
        </references>
      </pivotArea>
    </format>
    <format dxfId="2">
      <pivotArea dataOnly="0" labelOnly="1" fieldPosition="0">
        <references count="1">
          <reference field="6" count="1">
            <x v="5"/>
          </reference>
        </references>
      </pivotArea>
    </format>
    <format dxfId="1">
      <pivotArea collapsedLevelsAreSubtotals="1" fieldPosition="0">
        <references count="1">
          <reference field="6" count="1">
            <x v="6"/>
          </reference>
        </references>
      </pivotArea>
    </format>
    <format dxfId="0">
      <pivotArea dataOnly="0" labelOnly="1" fieldPosition="0">
        <references count="1">
          <reference field="6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AF0B-9590-443F-B09D-F031B0E47009}">
  <dimension ref="A1:P242"/>
  <sheetViews>
    <sheetView tabSelected="1" zoomScale="99" zoomScaleNormal="99" workbookViewId="0">
      <pane ySplit="570" topLeftCell="A202" activePane="bottomLeft"/>
      <selection sqref="A1:A1048576"/>
      <selection pane="bottomLeft" activeCell="G224" sqref="G224"/>
    </sheetView>
  </sheetViews>
  <sheetFormatPr defaultColWidth="19.7109375" defaultRowHeight="15" x14ac:dyDescent="0.25"/>
  <cols>
    <col min="2" max="2" width="19.7109375" style="2"/>
    <col min="5" max="7" width="28" customWidth="1"/>
    <col min="8" max="8" width="21.5703125" style="10" customWidth="1"/>
  </cols>
  <sheetData>
    <row r="1" spans="1:8" x14ac:dyDescent="0.25">
      <c r="A1" s="2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9" t="s">
        <v>6</v>
      </c>
    </row>
    <row r="2" spans="1:8" x14ac:dyDescent="0.25">
      <c r="A2" s="2"/>
      <c r="B2" s="2" t="s">
        <v>7</v>
      </c>
      <c r="C2" s="2" t="s">
        <v>8</v>
      </c>
      <c r="D2" s="2" t="s">
        <v>9</v>
      </c>
      <c r="E2" s="2">
        <v>10</v>
      </c>
      <c r="F2" s="2">
        <v>4</v>
      </c>
      <c r="G2" s="2">
        <f t="shared" ref="G2:G33" si="0">E2-F2</f>
        <v>6</v>
      </c>
      <c r="H2" s="9" t="s">
        <v>10</v>
      </c>
    </row>
    <row r="3" spans="1:8" x14ac:dyDescent="0.25">
      <c r="A3" s="2"/>
      <c r="B3" s="2" t="s">
        <v>7</v>
      </c>
      <c r="C3" s="2" t="s">
        <v>8</v>
      </c>
      <c r="D3" s="2" t="s">
        <v>9</v>
      </c>
      <c r="E3" s="2">
        <v>11</v>
      </c>
      <c r="F3" s="2">
        <v>3</v>
      </c>
      <c r="G3" s="2">
        <f t="shared" si="0"/>
        <v>8</v>
      </c>
      <c r="H3" s="9" t="s">
        <v>10</v>
      </c>
    </row>
    <row r="4" spans="1:8" x14ac:dyDescent="0.25">
      <c r="A4" s="2"/>
      <c r="B4" s="2" t="s">
        <v>11</v>
      </c>
      <c r="C4" s="2" t="s">
        <v>8</v>
      </c>
      <c r="D4" s="2" t="s">
        <v>9</v>
      </c>
      <c r="E4" s="2">
        <v>3</v>
      </c>
      <c r="F4" s="2">
        <v>3</v>
      </c>
      <c r="G4" s="2">
        <f t="shared" si="0"/>
        <v>0</v>
      </c>
      <c r="H4" s="9" t="s">
        <v>10</v>
      </c>
    </row>
    <row r="5" spans="1:8" x14ac:dyDescent="0.25">
      <c r="A5" s="2"/>
      <c r="B5" s="2" t="s">
        <v>12</v>
      </c>
      <c r="C5" s="2" t="s">
        <v>8</v>
      </c>
      <c r="D5" s="2" t="s">
        <v>13</v>
      </c>
      <c r="E5" s="2">
        <v>480</v>
      </c>
      <c r="F5" s="2">
        <v>10</v>
      </c>
      <c r="G5" s="2">
        <f t="shared" si="0"/>
        <v>470</v>
      </c>
      <c r="H5" s="9" t="s">
        <v>10</v>
      </c>
    </row>
    <row r="6" spans="1:8" x14ac:dyDescent="0.25">
      <c r="A6" s="2"/>
      <c r="B6" s="2" t="s">
        <v>14</v>
      </c>
      <c r="C6" s="2" t="s">
        <v>8</v>
      </c>
      <c r="D6" s="2" t="s">
        <v>13</v>
      </c>
      <c r="E6" s="2">
        <v>15</v>
      </c>
      <c r="F6" s="2">
        <v>5</v>
      </c>
      <c r="G6" s="2">
        <f t="shared" si="0"/>
        <v>10</v>
      </c>
      <c r="H6" s="9" t="s">
        <v>10</v>
      </c>
    </row>
    <row r="7" spans="1:8" x14ac:dyDescent="0.25">
      <c r="A7" s="2"/>
      <c r="B7" s="2" t="s">
        <v>14</v>
      </c>
      <c r="C7" s="2" t="s">
        <v>8</v>
      </c>
      <c r="D7" s="2" t="s">
        <v>13</v>
      </c>
      <c r="E7" s="2">
        <v>60</v>
      </c>
      <c r="F7" s="2">
        <v>6</v>
      </c>
      <c r="G7" s="2">
        <f t="shared" si="0"/>
        <v>54</v>
      </c>
      <c r="H7" s="9" t="s">
        <v>10</v>
      </c>
    </row>
    <row r="8" spans="1:8" x14ac:dyDescent="0.25">
      <c r="A8" s="2"/>
      <c r="B8" s="2" t="s">
        <v>15</v>
      </c>
      <c r="C8" s="2" t="s">
        <v>8</v>
      </c>
      <c r="D8" s="2" t="s">
        <v>16</v>
      </c>
      <c r="E8" s="2">
        <v>23</v>
      </c>
      <c r="F8" s="2">
        <v>4</v>
      </c>
      <c r="G8" s="2">
        <f t="shared" si="0"/>
        <v>19</v>
      </c>
      <c r="H8" s="9" t="s">
        <v>10</v>
      </c>
    </row>
    <row r="9" spans="1:8" x14ac:dyDescent="0.25">
      <c r="A9" s="2"/>
      <c r="B9" s="2" t="s">
        <v>17</v>
      </c>
      <c r="C9" s="2" t="s">
        <v>8</v>
      </c>
      <c r="D9" s="2" t="s">
        <v>16</v>
      </c>
      <c r="E9" s="2">
        <v>8</v>
      </c>
      <c r="F9" s="2">
        <v>2</v>
      </c>
      <c r="G9" s="2">
        <f t="shared" si="0"/>
        <v>6</v>
      </c>
      <c r="H9" s="9" t="s">
        <v>10</v>
      </c>
    </row>
    <row r="10" spans="1:8" x14ac:dyDescent="0.25">
      <c r="A10" s="2"/>
      <c r="B10" s="2" t="s">
        <v>18</v>
      </c>
      <c r="C10" s="2" t="s">
        <v>8</v>
      </c>
      <c r="D10" s="2" t="s">
        <v>16</v>
      </c>
      <c r="E10" s="2">
        <v>20</v>
      </c>
      <c r="F10" s="2">
        <v>2</v>
      </c>
      <c r="G10" s="2">
        <f t="shared" si="0"/>
        <v>18</v>
      </c>
      <c r="H10" s="9" t="s">
        <v>10</v>
      </c>
    </row>
    <row r="11" spans="1:8" x14ac:dyDescent="0.25">
      <c r="A11" s="2"/>
      <c r="B11" s="2" t="s">
        <v>15</v>
      </c>
      <c r="C11" s="2" t="s">
        <v>8</v>
      </c>
      <c r="D11" s="2" t="s">
        <v>19</v>
      </c>
      <c r="E11" s="2">
        <v>45</v>
      </c>
      <c r="F11" s="2">
        <v>20</v>
      </c>
      <c r="G11" s="2">
        <f t="shared" si="0"/>
        <v>25</v>
      </c>
      <c r="H11" s="9" t="s">
        <v>10</v>
      </c>
    </row>
    <row r="12" spans="1:8" x14ac:dyDescent="0.25">
      <c r="A12" s="2"/>
      <c r="B12" s="2" t="s">
        <v>18</v>
      </c>
      <c r="C12" s="2" t="s">
        <v>8</v>
      </c>
      <c r="D12" s="2" t="s">
        <v>19</v>
      </c>
      <c r="E12" s="2">
        <v>35</v>
      </c>
      <c r="F12" s="2">
        <v>15</v>
      </c>
      <c r="G12" s="2">
        <f t="shared" si="0"/>
        <v>20</v>
      </c>
      <c r="H12" s="9" t="s">
        <v>10</v>
      </c>
    </row>
    <row r="13" spans="1:8" x14ac:dyDescent="0.25">
      <c r="A13" s="2"/>
      <c r="B13" s="2" t="s">
        <v>20</v>
      </c>
      <c r="C13" s="2" t="s">
        <v>21</v>
      </c>
      <c r="D13" s="2" t="s">
        <v>22</v>
      </c>
      <c r="E13" s="2">
        <v>20</v>
      </c>
      <c r="F13" s="2">
        <v>5</v>
      </c>
      <c r="G13" s="2">
        <f t="shared" si="0"/>
        <v>15</v>
      </c>
      <c r="H13" s="9" t="s">
        <v>10</v>
      </c>
    </row>
    <row r="14" spans="1:8" x14ac:dyDescent="0.25">
      <c r="A14" s="2"/>
      <c r="B14" s="2" t="s">
        <v>23</v>
      </c>
      <c r="C14" s="2" t="s">
        <v>8</v>
      </c>
      <c r="D14" s="2" t="s">
        <v>19</v>
      </c>
      <c r="E14" s="2">
        <v>25</v>
      </c>
      <c r="F14" s="2">
        <v>5</v>
      </c>
      <c r="G14" s="2">
        <f t="shared" si="0"/>
        <v>20</v>
      </c>
      <c r="H14" s="9" t="s">
        <v>10</v>
      </c>
    </row>
    <row r="15" spans="1:8" x14ac:dyDescent="0.25">
      <c r="A15" s="2"/>
      <c r="B15" s="2" t="s">
        <v>24</v>
      </c>
      <c r="C15" s="2" t="s">
        <v>8</v>
      </c>
      <c r="D15" s="2" t="s">
        <v>19</v>
      </c>
      <c r="E15" s="2">
        <v>25</v>
      </c>
      <c r="F15" s="2">
        <v>5</v>
      </c>
      <c r="G15" s="2">
        <f t="shared" si="0"/>
        <v>20</v>
      </c>
      <c r="H15" s="9" t="s">
        <v>10</v>
      </c>
    </row>
    <row r="16" spans="1:8" x14ac:dyDescent="0.25">
      <c r="A16" s="2"/>
      <c r="B16" s="2" t="s">
        <v>25</v>
      </c>
      <c r="C16" s="2" t="s">
        <v>8</v>
      </c>
      <c r="D16" s="2" t="s">
        <v>26</v>
      </c>
      <c r="E16" s="2">
        <v>10</v>
      </c>
      <c r="F16" s="2">
        <v>3</v>
      </c>
      <c r="G16" s="2">
        <f t="shared" si="0"/>
        <v>7</v>
      </c>
      <c r="H16" s="9" t="s">
        <v>27</v>
      </c>
    </row>
    <row r="17" spans="1:9" x14ac:dyDescent="0.25">
      <c r="A17" s="2"/>
      <c r="B17" s="2" t="s">
        <v>28</v>
      </c>
      <c r="C17" s="2" t="s">
        <v>8</v>
      </c>
      <c r="D17" s="2" t="s">
        <v>26</v>
      </c>
      <c r="E17" s="2">
        <v>12</v>
      </c>
      <c r="F17" s="2">
        <v>2</v>
      </c>
      <c r="G17" s="2">
        <f t="shared" si="0"/>
        <v>10</v>
      </c>
      <c r="H17" s="9" t="s">
        <v>27</v>
      </c>
    </row>
    <row r="18" spans="1:9" x14ac:dyDescent="0.25">
      <c r="A18" s="2"/>
      <c r="B18" s="2" t="s">
        <v>29</v>
      </c>
      <c r="C18" s="2" t="s">
        <v>21</v>
      </c>
      <c r="D18" s="2" t="s">
        <v>26</v>
      </c>
      <c r="E18" s="2">
        <v>19</v>
      </c>
      <c r="F18" s="2">
        <v>10</v>
      </c>
      <c r="G18" s="2">
        <f t="shared" si="0"/>
        <v>9</v>
      </c>
      <c r="H18" s="9" t="s">
        <v>27</v>
      </c>
    </row>
    <row r="19" spans="1:9" x14ac:dyDescent="0.25">
      <c r="A19" s="2"/>
      <c r="B19" s="2" t="s">
        <v>30</v>
      </c>
      <c r="C19" s="2" t="s">
        <v>8</v>
      </c>
      <c r="D19" s="2" t="s">
        <v>26</v>
      </c>
      <c r="E19" s="2">
        <v>10</v>
      </c>
      <c r="F19" s="2">
        <v>8</v>
      </c>
      <c r="G19" s="2">
        <f t="shared" si="0"/>
        <v>2</v>
      </c>
      <c r="H19" s="9" t="s">
        <v>27</v>
      </c>
    </row>
    <row r="20" spans="1:9" x14ac:dyDescent="0.25">
      <c r="A20" s="2"/>
      <c r="B20" s="2" t="s">
        <v>31</v>
      </c>
      <c r="C20" s="2" t="s">
        <v>8</v>
      </c>
      <c r="D20" s="2" t="s">
        <v>32</v>
      </c>
      <c r="E20" s="2">
        <v>8</v>
      </c>
      <c r="F20" s="2">
        <v>5</v>
      </c>
      <c r="G20" s="2">
        <f t="shared" si="0"/>
        <v>3</v>
      </c>
      <c r="H20" s="9" t="s">
        <v>27</v>
      </c>
    </row>
    <row r="21" spans="1:9" x14ac:dyDescent="0.25">
      <c r="A21" s="2"/>
      <c r="B21" s="2" t="s">
        <v>33</v>
      </c>
      <c r="C21" s="2" t="s">
        <v>8</v>
      </c>
      <c r="D21" s="2" t="s">
        <v>32</v>
      </c>
      <c r="E21" s="2">
        <v>13</v>
      </c>
      <c r="F21" s="2">
        <v>8</v>
      </c>
      <c r="G21" s="2">
        <f t="shared" si="0"/>
        <v>5</v>
      </c>
      <c r="H21" s="9" t="s">
        <v>27</v>
      </c>
    </row>
    <row r="22" spans="1:9" x14ac:dyDescent="0.25">
      <c r="A22" s="2"/>
      <c r="B22" s="2" t="s">
        <v>34</v>
      </c>
      <c r="C22" s="2" t="s">
        <v>8</v>
      </c>
      <c r="D22" s="2" t="s">
        <v>32</v>
      </c>
      <c r="E22" s="2">
        <v>3</v>
      </c>
      <c r="F22" s="2">
        <v>4</v>
      </c>
      <c r="G22" s="2">
        <f t="shared" si="0"/>
        <v>-1</v>
      </c>
      <c r="H22" s="9" t="s">
        <v>27</v>
      </c>
    </row>
    <row r="23" spans="1:9" x14ac:dyDescent="0.25">
      <c r="A23" s="2"/>
      <c r="B23" s="2" t="s">
        <v>31</v>
      </c>
      <c r="C23" s="2" t="s">
        <v>8</v>
      </c>
      <c r="D23" s="2" t="s">
        <v>32</v>
      </c>
      <c r="E23" s="2">
        <v>8</v>
      </c>
      <c r="F23" s="2">
        <v>5</v>
      </c>
      <c r="G23" s="2">
        <f t="shared" si="0"/>
        <v>3</v>
      </c>
      <c r="H23" s="9" t="s">
        <v>27</v>
      </c>
    </row>
    <row r="24" spans="1:9" x14ac:dyDescent="0.25">
      <c r="A24" s="2"/>
      <c r="B24" s="2" t="s">
        <v>33</v>
      </c>
      <c r="C24" s="2" t="s">
        <v>8</v>
      </c>
      <c r="D24" s="2" t="s">
        <v>32</v>
      </c>
      <c r="E24" s="2">
        <v>13</v>
      </c>
      <c r="F24" s="2">
        <v>8</v>
      </c>
      <c r="G24" s="2">
        <f t="shared" si="0"/>
        <v>5</v>
      </c>
      <c r="H24" s="9" t="s">
        <v>27</v>
      </c>
    </row>
    <row r="25" spans="1:9" x14ac:dyDescent="0.25">
      <c r="A25" s="2"/>
      <c r="B25" s="2" t="s">
        <v>34</v>
      </c>
      <c r="C25" s="2" t="s">
        <v>8</v>
      </c>
      <c r="D25" s="2" t="s">
        <v>32</v>
      </c>
      <c r="E25" s="2">
        <v>3</v>
      </c>
      <c r="F25" s="2">
        <v>4</v>
      </c>
      <c r="G25" s="2">
        <f t="shared" si="0"/>
        <v>-1</v>
      </c>
      <c r="H25" s="9" t="s">
        <v>27</v>
      </c>
    </row>
    <row r="26" spans="1:9" x14ac:dyDescent="0.25">
      <c r="A26" s="2"/>
      <c r="B26" s="2" t="s">
        <v>35</v>
      </c>
      <c r="C26" s="2" t="s">
        <v>21</v>
      </c>
      <c r="D26" s="2" t="s">
        <v>32</v>
      </c>
      <c r="E26" s="2">
        <v>2</v>
      </c>
      <c r="F26" s="2">
        <v>4</v>
      </c>
      <c r="G26" s="2">
        <f t="shared" si="0"/>
        <v>-2</v>
      </c>
      <c r="H26" s="9" t="s">
        <v>27</v>
      </c>
      <c r="I26" s="2"/>
    </row>
    <row r="27" spans="1:9" x14ac:dyDescent="0.25">
      <c r="A27" s="2"/>
      <c r="B27" s="2" t="s">
        <v>36</v>
      </c>
      <c r="C27" s="2" t="s">
        <v>8</v>
      </c>
      <c r="D27" s="2" t="s">
        <v>32</v>
      </c>
      <c r="E27" s="2">
        <v>4</v>
      </c>
      <c r="F27" s="2">
        <v>6</v>
      </c>
      <c r="G27" s="2">
        <f t="shared" si="0"/>
        <v>-2</v>
      </c>
      <c r="H27" s="9" t="s">
        <v>27</v>
      </c>
      <c r="I27" s="2"/>
    </row>
    <row r="28" spans="1:9" x14ac:dyDescent="0.25">
      <c r="A28" s="2"/>
      <c r="B28" s="2" t="s">
        <v>37</v>
      </c>
      <c r="C28" s="2" t="s">
        <v>8</v>
      </c>
      <c r="D28" s="2" t="s">
        <v>32</v>
      </c>
      <c r="E28" s="2">
        <v>5</v>
      </c>
      <c r="F28" s="2">
        <v>5</v>
      </c>
      <c r="G28" s="2">
        <f t="shared" si="0"/>
        <v>0</v>
      </c>
      <c r="H28" s="9" t="s">
        <v>27</v>
      </c>
      <c r="I28" s="2"/>
    </row>
    <row r="29" spans="1:9" x14ac:dyDescent="0.25">
      <c r="A29" s="2"/>
      <c r="B29" s="2" t="s">
        <v>38</v>
      </c>
      <c r="C29" s="2" t="s">
        <v>8</v>
      </c>
      <c r="D29" s="2" t="s">
        <v>39</v>
      </c>
      <c r="E29" s="2">
        <v>8</v>
      </c>
      <c r="F29" s="2">
        <v>2</v>
      </c>
      <c r="G29" s="2">
        <f t="shared" si="0"/>
        <v>6</v>
      </c>
      <c r="H29" s="9" t="s">
        <v>40</v>
      </c>
      <c r="I29" s="2"/>
    </row>
    <row r="30" spans="1:9" x14ac:dyDescent="0.25">
      <c r="A30" s="2"/>
      <c r="B30" s="2" t="s">
        <v>41</v>
      </c>
      <c r="C30" s="2" t="s">
        <v>8</v>
      </c>
      <c r="D30" s="2" t="s">
        <v>39</v>
      </c>
      <c r="E30" s="2">
        <v>30</v>
      </c>
      <c r="F30" s="2">
        <v>15</v>
      </c>
      <c r="G30" s="2">
        <f t="shared" si="0"/>
        <v>15</v>
      </c>
      <c r="H30" s="9" t="s">
        <v>40</v>
      </c>
      <c r="I30" s="2"/>
    </row>
    <row r="31" spans="1:9" x14ac:dyDescent="0.25">
      <c r="A31" s="2"/>
      <c r="B31" s="2" t="s">
        <v>42</v>
      </c>
      <c r="C31" s="2" t="s">
        <v>8</v>
      </c>
      <c r="D31" s="2" t="s">
        <v>39</v>
      </c>
      <c r="E31" s="2">
        <v>15</v>
      </c>
      <c r="F31" s="2">
        <v>5</v>
      </c>
      <c r="G31" s="2">
        <f t="shared" si="0"/>
        <v>10</v>
      </c>
      <c r="H31" s="9" t="s">
        <v>40</v>
      </c>
      <c r="I31" s="2"/>
    </row>
    <row r="32" spans="1:9" x14ac:dyDescent="0.25">
      <c r="A32" s="2"/>
      <c r="B32" s="2" t="s">
        <v>43</v>
      </c>
      <c r="C32" s="2" t="s">
        <v>21</v>
      </c>
      <c r="D32" s="2" t="s">
        <v>44</v>
      </c>
      <c r="E32" s="2">
        <v>28</v>
      </c>
      <c r="F32" s="2">
        <v>6</v>
      </c>
      <c r="G32" s="2">
        <f t="shared" si="0"/>
        <v>22</v>
      </c>
      <c r="H32" s="9" t="s">
        <v>40</v>
      </c>
      <c r="I32" s="2"/>
    </row>
    <row r="33" spans="1:9" x14ac:dyDescent="0.25">
      <c r="A33" s="2"/>
      <c r="B33" s="2" t="s">
        <v>45</v>
      </c>
      <c r="C33" s="2" t="s">
        <v>21</v>
      </c>
      <c r="D33" s="2" t="s">
        <v>44</v>
      </c>
      <c r="E33" s="2">
        <v>35</v>
      </c>
      <c r="F33" s="2">
        <v>10</v>
      </c>
      <c r="G33" s="2">
        <f t="shared" si="0"/>
        <v>25</v>
      </c>
      <c r="H33" s="9" t="s">
        <v>40</v>
      </c>
      <c r="I33" s="2"/>
    </row>
    <row r="34" spans="1:9" x14ac:dyDescent="0.25">
      <c r="A34" s="2"/>
      <c r="B34" s="2" t="s">
        <v>46</v>
      </c>
      <c r="C34" s="2" t="s">
        <v>21</v>
      </c>
      <c r="D34" s="2" t="s">
        <v>44</v>
      </c>
      <c r="E34" s="2">
        <v>10</v>
      </c>
      <c r="F34" s="2">
        <v>5</v>
      </c>
      <c r="G34" s="2">
        <f t="shared" ref="G34:G65" si="1">E34-F34</f>
        <v>5</v>
      </c>
      <c r="H34" s="9" t="s">
        <v>40</v>
      </c>
      <c r="I34" s="2"/>
    </row>
    <row r="35" spans="1:9" x14ac:dyDescent="0.25">
      <c r="A35" s="2"/>
      <c r="B35" s="2" t="s">
        <v>47</v>
      </c>
      <c r="C35" s="2" t="s">
        <v>8</v>
      </c>
      <c r="D35" s="2" t="s">
        <v>44</v>
      </c>
      <c r="E35" s="2">
        <v>25</v>
      </c>
      <c r="F35" s="2">
        <v>18</v>
      </c>
      <c r="G35" s="2">
        <f t="shared" si="1"/>
        <v>7</v>
      </c>
      <c r="H35" s="9" t="s">
        <v>40</v>
      </c>
      <c r="I35" s="2"/>
    </row>
    <row r="36" spans="1:9" x14ac:dyDescent="0.25">
      <c r="A36" s="2"/>
      <c r="B36" s="2" t="s">
        <v>48</v>
      </c>
      <c r="C36" s="2" t="s">
        <v>21</v>
      </c>
      <c r="D36" s="2" t="s">
        <v>44</v>
      </c>
      <c r="E36" s="2">
        <v>15</v>
      </c>
      <c r="F36" s="2">
        <v>10</v>
      </c>
      <c r="G36" s="2">
        <f t="shared" si="1"/>
        <v>5</v>
      </c>
      <c r="H36" s="9" t="s">
        <v>40</v>
      </c>
      <c r="I36" s="2"/>
    </row>
    <row r="37" spans="1:9" x14ac:dyDescent="0.25">
      <c r="A37" s="2"/>
      <c r="B37" s="2" t="s">
        <v>49</v>
      </c>
      <c r="C37" s="2" t="s">
        <v>8</v>
      </c>
      <c r="D37" s="2" t="s">
        <v>50</v>
      </c>
      <c r="E37" s="2">
        <v>9</v>
      </c>
      <c r="F37" s="2">
        <v>12</v>
      </c>
      <c r="G37" s="2">
        <f t="shared" si="1"/>
        <v>-3</v>
      </c>
      <c r="H37" s="9" t="s">
        <v>51</v>
      </c>
      <c r="I37" s="2"/>
    </row>
    <row r="38" spans="1:9" x14ac:dyDescent="0.25">
      <c r="A38" s="2"/>
      <c r="B38" s="2" t="s">
        <v>52</v>
      </c>
      <c r="C38" s="2" t="s">
        <v>8</v>
      </c>
      <c r="D38" s="2" t="s">
        <v>50</v>
      </c>
      <c r="E38" s="2">
        <v>13</v>
      </c>
      <c r="F38" s="2">
        <v>7</v>
      </c>
      <c r="G38" s="2">
        <f t="shared" si="1"/>
        <v>6</v>
      </c>
      <c r="H38" s="9" t="s">
        <v>51</v>
      </c>
      <c r="I38" s="2"/>
    </row>
    <row r="39" spans="1:9" x14ac:dyDescent="0.25">
      <c r="A39" s="2"/>
      <c r="B39" s="2" t="s">
        <v>53</v>
      </c>
      <c r="C39" s="2" t="s">
        <v>8</v>
      </c>
      <c r="D39" s="2" t="s">
        <v>50</v>
      </c>
      <c r="E39" s="2">
        <v>14</v>
      </c>
      <c r="F39" s="2">
        <v>7</v>
      </c>
      <c r="G39" s="2">
        <f t="shared" si="1"/>
        <v>7</v>
      </c>
      <c r="H39" s="9" t="s">
        <v>51</v>
      </c>
      <c r="I39" s="2"/>
    </row>
    <row r="40" spans="1:9" x14ac:dyDescent="0.25">
      <c r="A40" s="2"/>
      <c r="B40" s="2" t="s">
        <v>54</v>
      </c>
      <c r="C40" s="2" t="s">
        <v>8</v>
      </c>
      <c r="D40" s="2" t="s">
        <v>50</v>
      </c>
      <c r="E40" s="2">
        <v>15</v>
      </c>
      <c r="F40" s="2">
        <v>10</v>
      </c>
      <c r="G40" s="2">
        <f t="shared" si="1"/>
        <v>5</v>
      </c>
      <c r="H40" s="9" t="s">
        <v>51</v>
      </c>
      <c r="I40" s="2"/>
    </row>
    <row r="41" spans="1:9" x14ac:dyDescent="0.25">
      <c r="A41" s="2"/>
      <c r="B41" s="2" t="s">
        <v>55</v>
      </c>
      <c r="C41" s="2" t="s">
        <v>8</v>
      </c>
      <c r="D41" s="2" t="s">
        <v>50</v>
      </c>
      <c r="E41" s="2">
        <v>27</v>
      </c>
      <c r="F41" s="2">
        <v>24</v>
      </c>
      <c r="G41" s="2">
        <f t="shared" si="1"/>
        <v>3</v>
      </c>
      <c r="H41" s="9" t="s">
        <v>51</v>
      </c>
      <c r="I41" s="2"/>
    </row>
    <row r="42" spans="1:9" x14ac:dyDescent="0.25">
      <c r="A42" s="2"/>
      <c r="B42" s="2" t="s">
        <v>56</v>
      </c>
      <c r="C42" s="2" t="s">
        <v>8</v>
      </c>
      <c r="D42" s="2" t="s">
        <v>50</v>
      </c>
      <c r="E42" s="2">
        <v>19</v>
      </c>
      <c r="F42" s="2">
        <v>10</v>
      </c>
      <c r="G42" s="2">
        <f t="shared" si="1"/>
        <v>9</v>
      </c>
      <c r="H42" s="9" t="s">
        <v>51</v>
      </c>
      <c r="I42" s="2"/>
    </row>
    <row r="43" spans="1:9" x14ac:dyDescent="0.25">
      <c r="A43" s="2"/>
      <c r="B43" s="2" t="s">
        <v>57</v>
      </c>
      <c r="C43" s="2" t="s">
        <v>21</v>
      </c>
      <c r="D43" s="2" t="s">
        <v>58</v>
      </c>
      <c r="E43" s="2">
        <v>35</v>
      </c>
      <c r="F43" s="2">
        <v>12</v>
      </c>
      <c r="G43" s="2">
        <f t="shared" si="1"/>
        <v>23</v>
      </c>
      <c r="H43" s="9" t="s">
        <v>59</v>
      </c>
      <c r="I43" s="2"/>
    </row>
    <row r="44" spans="1:9" x14ac:dyDescent="0.25">
      <c r="A44" s="2"/>
      <c r="B44" s="2" t="s">
        <v>60</v>
      </c>
      <c r="C44" s="2" t="s">
        <v>21</v>
      </c>
      <c r="D44" s="2" t="s">
        <v>61</v>
      </c>
      <c r="E44" s="2">
        <v>15</v>
      </c>
      <c r="F44" s="2">
        <v>5</v>
      </c>
      <c r="G44" s="2">
        <f t="shared" si="1"/>
        <v>10</v>
      </c>
      <c r="H44" s="9" t="s">
        <v>59</v>
      </c>
      <c r="I44" s="2"/>
    </row>
    <row r="45" spans="1:9" x14ac:dyDescent="0.25">
      <c r="A45" s="2"/>
      <c r="B45" s="2" t="s">
        <v>62</v>
      </c>
      <c r="C45" s="2" t="s">
        <v>8</v>
      </c>
      <c r="D45" s="2" t="s">
        <v>61</v>
      </c>
      <c r="E45" s="2">
        <v>30</v>
      </c>
      <c r="F45" s="2">
        <v>10</v>
      </c>
      <c r="G45" s="2">
        <f t="shared" si="1"/>
        <v>20</v>
      </c>
      <c r="H45" s="9" t="s">
        <v>59</v>
      </c>
      <c r="I45" s="2"/>
    </row>
    <row r="46" spans="1:9" x14ac:dyDescent="0.25">
      <c r="A46" s="2"/>
      <c r="B46" s="2" t="s">
        <v>63</v>
      </c>
      <c r="C46" s="2" t="s">
        <v>21</v>
      </c>
      <c r="D46" s="2" t="s">
        <v>64</v>
      </c>
      <c r="E46" s="2">
        <v>15</v>
      </c>
      <c r="F46" s="2">
        <v>5</v>
      </c>
      <c r="G46" s="2">
        <f t="shared" si="1"/>
        <v>10</v>
      </c>
      <c r="H46" s="9" t="s">
        <v>65</v>
      </c>
      <c r="I46" s="2"/>
    </row>
    <row r="47" spans="1:9" x14ac:dyDescent="0.25">
      <c r="A47" s="2"/>
      <c r="B47" s="2" t="s">
        <v>66</v>
      </c>
      <c r="C47" s="2" t="s">
        <v>21</v>
      </c>
      <c r="D47" s="2" t="s">
        <v>64</v>
      </c>
      <c r="E47" s="2">
        <v>15</v>
      </c>
      <c r="F47" s="2">
        <v>5</v>
      </c>
      <c r="G47" s="2">
        <f t="shared" si="1"/>
        <v>10</v>
      </c>
      <c r="H47" s="9" t="s">
        <v>65</v>
      </c>
      <c r="I47" s="2"/>
    </row>
    <row r="48" spans="1:9" x14ac:dyDescent="0.25">
      <c r="A48" s="2"/>
      <c r="B48" s="2" t="s">
        <v>67</v>
      </c>
      <c r="C48" s="2" t="s">
        <v>21</v>
      </c>
      <c r="D48" s="2" t="s">
        <v>64</v>
      </c>
      <c r="E48" s="2">
        <v>15</v>
      </c>
      <c r="F48" s="2">
        <v>5</v>
      </c>
      <c r="G48" s="2">
        <f t="shared" si="1"/>
        <v>10</v>
      </c>
      <c r="H48" s="9" t="s">
        <v>65</v>
      </c>
      <c r="I48" s="2"/>
    </row>
    <row r="49" spans="1:16" x14ac:dyDescent="0.25">
      <c r="A49" s="2"/>
      <c r="B49" s="2" t="s">
        <v>68</v>
      </c>
      <c r="C49" s="2" t="s">
        <v>21</v>
      </c>
      <c r="D49" s="2" t="s">
        <v>64</v>
      </c>
      <c r="E49" s="2">
        <v>15</v>
      </c>
      <c r="F49" s="2">
        <v>5</v>
      </c>
      <c r="G49" s="2">
        <f t="shared" si="1"/>
        <v>10</v>
      </c>
      <c r="H49" s="9" t="s">
        <v>65</v>
      </c>
      <c r="I49" s="2"/>
    </row>
    <row r="50" spans="1:16" x14ac:dyDescent="0.25">
      <c r="A50" s="2"/>
      <c r="B50" s="2" t="s">
        <v>69</v>
      </c>
      <c r="C50" s="2" t="s">
        <v>21</v>
      </c>
      <c r="D50" s="2" t="s">
        <v>70</v>
      </c>
      <c r="E50" s="2">
        <v>23</v>
      </c>
      <c r="F50" s="2">
        <v>5</v>
      </c>
      <c r="G50" s="2">
        <f t="shared" si="1"/>
        <v>18</v>
      </c>
      <c r="H50" s="9" t="s">
        <v>65</v>
      </c>
      <c r="I50" s="2"/>
    </row>
    <row r="51" spans="1:16" s="3" customFormat="1" x14ac:dyDescent="0.25">
      <c r="A51" s="6"/>
      <c r="B51" s="2" t="s">
        <v>71</v>
      </c>
      <c r="C51" s="2" t="s">
        <v>21</v>
      </c>
      <c r="D51" s="2" t="s">
        <v>70</v>
      </c>
      <c r="E51" s="2">
        <v>10</v>
      </c>
      <c r="F51" s="2">
        <v>4</v>
      </c>
      <c r="G51" s="2">
        <f t="shared" si="1"/>
        <v>6</v>
      </c>
      <c r="H51" s="9" t="s">
        <v>65</v>
      </c>
      <c r="I51" s="6"/>
    </row>
    <row r="52" spans="1:16" x14ac:dyDescent="0.25">
      <c r="A52" s="2"/>
      <c r="B52" s="2" t="s">
        <v>72</v>
      </c>
      <c r="C52" s="2" t="s">
        <v>21</v>
      </c>
      <c r="D52" s="2" t="s">
        <v>70</v>
      </c>
      <c r="E52" s="2">
        <v>18</v>
      </c>
      <c r="F52" s="2">
        <v>4</v>
      </c>
      <c r="G52" s="2">
        <f t="shared" si="1"/>
        <v>14</v>
      </c>
      <c r="H52" s="9" t="s">
        <v>65</v>
      </c>
      <c r="I52" s="2"/>
    </row>
    <row r="53" spans="1:16" x14ac:dyDescent="0.25">
      <c r="A53" s="2"/>
      <c r="B53" s="2" t="s">
        <v>73</v>
      </c>
      <c r="C53" s="2" t="s">
        <v>21</v>
      </c>
      <c r="D53" s="2" t="s">
        <v>70</v>
      </c>
      <c r="E53" s="2">
        <v>18</v>
      </c>
      <c r="F53" s="2">
        <v>5</v>
      </c>
      <c r="G53" s="2">
        <f t="shared" si="1"/>
        <v>13</v>
      </c>
      <c r="H53" s="9" t="s">
        <v>65</v>
      </c>
      <c r="I53" s="2"/>
    </row>
    <row r="54" spans="1:16" x14ac:dyDescent="0.25">
      <c r="A54" s="2"/>
      <c r="B54" s="2" t="s">
        <v>74</v>
      </c>
      <c r="C54" s="2" t="s">
        <v>21</v>
      </c>
      <c r="D54" s="2" t="s">
        <v>70</v>
      </c>
      <c r="E54" s="2">
        <v>40</v>
      </c>
      <c r="F54" s="2">
        <v>2</v>
      </c>
      <c r="G54" s="2">
        <f t="shared" si="1"/>
        <v>38</v>
      </c>
      <c r="H54" s="9" t="s">
        <v>65</v>
      </c>
      <c r="I54" s="2"/>
    </row>
    <row r="55" spans="1:16" x14ac:dyDescent="0.25">
      <c r="A55" s="2"/>
      <c r="B55" s="2" t="s">
        <v>75</v>
      </c>
      <c r="C55" s="2" t="s">
        <v>8</v>
      </c>
      <c r="D55" s="2" t="s">
        <v>76</v>
      </c>
      <c r="E55" s="2">
        <v>25</v>
      </c>
      <c r="F55" s="2">
        <v>9</v>
      </c>
      <c r="G55" s="2">
        <f t="shared" si="1"/>
        <v>16</v>
      </c>
      <c r="H55" s="9" t="s">
        <v>65</v>
      </c>
      <c r="I55" s="2"/>
    </row>
    <row r="56" spans="1:16" x14ac:dyDescent="0.25">
      <c r="A56" s="2"/>
      <c r="B56" s="2" t="s">
        <v>77</v>
      </c>
      <c r="C56" s="2" t="s">
        <v>21</v>
      </c>
      <c r="D56" s="2" t="s">
        <v>76</v>
      </c>
      <c r="E56" s="2">
        <v>40</v>
      </c>
      <c r="F56" s="2">
        <v>10</v>
      </c>
      <c r="G56" s="2">
        <f t="shared" si="1"/>
        <v>30</v>
      </c>
      <c r="H56" s="9" t="s">
        <v>65</v>
      </c>
      <c r="I56" s="2"/>
    </row>
    <row r="57" spans="1:16" x14ac:dyDescent="0.25">
      <c r="A57" s="2"/>
      <c r="B57" s="2" t="s">
        <v>78</v>
      </c>
      <c r="C57" s="2" t="s">
        <v>21</v>
      </c>
      <c r="D57" s="2" t="s">
        <v>76</v>
      </c>
      <c r="E57" s="2">
        <v>27</v>
      </c>
      <c r="F57" s="2">
        <v>5</v>
      </c>
      <c r="G57" s="2">
        <f t="shared" si="1"/>
        <v>22</v>
      </c>
      <c r="H57" s="9" t="s">
        <v>65</v>
      </c>
      <c r="I57" s="2"/>
    </row>
    <row r="58" spans="1:16" x14ac:dyDescent="0.25">
      <c r="A58" s="2"/>
      <c r="B58" s="2" t="s">
        <v>79</v>
      </c>
      <c r="C58" s="2" t="s">
        <v>21</v>
      </c>
      <c r="D58" s="2" t="s">
        <v>76</v>
      </c>
      <c r="E58" s="2">
        <v>47</v>
      </c>
      <c r="F58" s="2">
        <v>10</v>
      </c>
      <c r="G58" s="2">
        <f t="shared" si="1"/>
        <v>37</v>
      </c>
      <c r="H58" s="9" t="s">
        <v>65</v>
      </c>
      <c r="I58" s="2"/>
    </row>
    <row r="59" spans="1:16" x14ac:dyDescent="0.25">
      <c r="A59" s="2"/>
      <c r="B59" s="2" t="s">
        <v>80</v>
      </c>
      <c r="C59" s="2" t="s">
        <v>21</v>
      </c>
      <c r="D59" s="2" t="s">
        <v>76</v>
      </c>
      <c r="E59" s="2">
        <v>60</v>
      </c>
      <c r="F59" s="2">
        <v>30</v>
      </c>
      <c r="G59" s="2">
        <f t="shared" si="1"/>
        <v>30</v>
      </c>
      <c r="H59" s="9" t="s">
        <v>65</v>
      </c>
      <c r="I59" s="2"/>
    </row>
    <row r="60" spans="1:16" x14ac:dyDescent="0.25">
      <c r="A60" s="2"/>
      <c r="B60" s="2" t="s">
        <v>81</v>
      </c>
      <c r="C60" s="2" t="s">
        <v>8</v>
      </c>
      <c r="D60" s="2" t="s">
        <v>70</v>
      </c>
      <c r="E60" s="2">
        <v>2</v>
      </c>
      <c r="F60" s="2">
        <v>2</v>
      </c>
      <c r="G60" s="2">
        <f t="shared" si="1"/>
        <v>0</v>
      </c>
      <c r="H60" s="9" t="s">
        <v>65</v>
      </c>
      <c r="I60" s="2"/>
    </row>
    <row r="61" spans="1:16" x14ac:dyDescent="0.25">
      <c r="A61" s="2"/>
      <c r="B61" s="2" t="s">
        <v>82</v>
      </c>
      <c r="C61" s="2" t="s">
        <v>8</v>
      </c>
      <c r="D61" s="2" t="s">
        <v>83</v>
      </c>
      <c r="E61" s="2">
        <v>6</v>
      </c>
      <c r="F61" s="2">
        <v>8</v>
      </c>
      <c r="G61" s="2">
        <f t="shared" si="1"/>
        <v>-2</v>
      </c>
      <c r="H61" s="9" t="s">
        <v>65</v>
      </c>
      <c r="I61" s="2"/>
      <c r="P61" s="1"/>
    </row>
    <row r="62" spans="1:16" x14ac:dyDescent="0.25">
      <c r="A62" s="2"/>
      <c r="B62" s="2" t="s">
        <v>84</v>
      </c>
      <c r="C62" s="2" t="s">
        <v>21</v>
      </c>
      <c r="D62" s="2" t="s">
        <v>83</v>
      </c>
      <c r="E62" s="2">
        <v>12</v>
      </c>
      <c r="F62" s="2">
        <v>6</v>
      </c>
      <c r="G62" s="2">
        <f t="shared" si="1"/>
        <v>6</v>
      </c>
      <c r="H62" s="9" t="s">
        <v>65</v>
      </c>
      <c r="I62" s="2"/>
    </row>
    <row r="63" spans="1:16" x14ac:dyDescent="0.25">
      <c r="A63" s="2"/>
      <c r="B63" s="2" t="s">
        <v>85</v>
      </c>
      <c r="C63" s="2" t="s">
        <v>8</v>
      </c>
      <c r="D63" s="2" t="s">
        <v>83</v>
      </c>
      <c r="E63" s="2">
        <v>2</v>
      </c>
      <c r="F63" s="2">
        <v>2</v>
      </c>
      <c r="G63" s="2">
        <f t="shared" si="1"/>
        <v>0</v>
      </c>
      <c r="H63" s="9" t="s">
        <v>65</v>
      </c>
      <c r="I63" s="2"/>
    </row>
    <row r="64" spans="1:16" x14ac:dyDescent="0.25">
      <c r="A64" s="2"/>
      <c r="B64" s="2" t="s">
        <v>86</v>
      </c>
      <c r="C64" s="2" t="s">
        <v>21</v>
      </c>
      <c r="D64" s="2" t="s">
        <v>83</v>
      </c>
      <c r="E64" s="2">
        <v>11</v>
      </c>
      <c r="F64" s="2">
        <v>7</v>
      </c>
      <c r="G64" s="2">
        <f t="shared" si="1"/>
        <v>4</v>
      </c>
      <c r="H64" s="9" t="s">
        <v>65</v>
      </c>
      <c r="I64" s="2"/>
    </row>
    <row r="65" spans="1:9" x14ac:dyDescent="0.25">
      <c r="A65" s="2"/>
      <c r="B65" s="2" t="s">
        <v>87</v>
      </c>
      <c r="C65" s="2" t="s">
        <v>8</v>
      </c>
      <c r="D65" s="2" t="s">
        <v>83</v>
      </c>
      <c r="E65" s="2">
        <v>1</v>
      </c>
      <c r="F65" s="2">
        <v>4</v>
      </c>
      <c r="G65" s="2">
        <f t="shared" si="1"/>
        <v>-3</v>
      </c>
      <c r="H65" s="9" t="s">
        <v>65</v>
      </c>
      <c r="I65" s="2"/>
    </row>
    <row r="66" spans="1:9" x14ac:dyDescent="0.25">
      <c r="A66" s="2"/>
      <c r="B66" s="2" t="s">
        <v>88</v>
      </c>
      <c r="C66" s="2" t="s">
        <v>21</v>
      </c>
      <c r="D66" s="2" t="s">
        <v>83</v>
      </c>
      <c r="E66" s="2">
        <v>5</v>
      </c>
      <c r="F66" s="2">
        <v>5</v>
      </c>
      <c r="G66" s="2">
        <f t="shared" ref="G66:G147" si="2">E66-F66</f>
        <v>0</v>
      </c>
      <c r="H66" s="9" t="s">
        <v>65</v>
      </c>
      <c r="I66" s="2"/>
    </row>
    <row r="67" spans="1:9" x14ac:dyDescent="0.25">
      <c r="A67" s="2"/>
      <c r="B67" s="2" t="s">
        <v>89</v>
      </c>
      <c r="C67" s="2" t="s">
        <v>8</v>
      </c>
      <c r="D67" s="2" t="s">
        <v>90</v>
      </c>
      <c r="E67" s="2">
        <v>13</v>
      </c>
      <c r="F67" s="2">
        <v>7</v>
      </c>
      <c r="G67" s="2">
        <f t="shared" si="2"/>
        <v>6</v>
      </c>
      <c r="H67" s="9" t="s">
        <v>65</v>
      </c>
      <c r="I67" s="2"/>
    </row>
    <row r="68" spans="1:9" x14ac:dyDescent="0.25">
      <c r="A68" s="2"/>
      <c r="B68" s="2" t="s">
        <v>91</v>
      </c>
      <c r="C68" s="2" t="s">
        <v>21</v>
      </c>
      <c r="D68" s="2" t="s">
        <v>90</v>
      </c>
      <c r="E68" s="2">
        <v>180</v>
      </c>
      <c r="F68" s="2">
        <v>50</v>
      </c>
      <c r="G68" s="2">
        <f t="shared" si="2"/>
        <v>130</v>
      </c>
      <c r="H68" s="9" t="s">
        <v>65</v>
      </c>
      <c r="I68" s="2"/>
    </row>
    <row r="69" spans="1:9" x14ac:dyDescent="0.25">
      <c r="A69" s="2"/>
      <c r="B69" s="2" t="s">
        <v>47</v>
      </c>
      <c r="C69" s="2" t="s">
        <v>8</v>
      </c>
      <c r="D69" s="2" t="s">
        <v>92</v>
      </c>
      <c r="E69" s="2">
        <v>60</v>
      </c>
      <c r="F69" s="2">
        <v>15</v>
      </c>
      <c r="G69" s="2">
        <f t="shared" si="2"/>
        <v>45</v>
      </c>
      <c r="H69" s="9" t="s">
        <v>65</v>
      </c>
      <c r="I69" s="2"/>
    </row>
    <row r="70" spans="1:9" x14ac:dyDescent="0.25">
      <c r="A70" s="2"/>
      <c r="B70" s="2" t="s">
        <v>48</v>
      </c>
      <c r="C70" s="2" t="s">
        <v>8</v>
      </c>
      <c r="D70" s="2" t="s">
        <v>92</v>
      </c>
      <c r="E70" s="2">
        <v>35</v>
      </c>
      <c r="F70" s="2">
        <v>4</v>
      </c>
      <c r="G70" s="2">
        <f t="shared" si="2"/>
        <v>31</v>
      </c>
      <c r="H70" s="9" t="s">
        <v>65</v>
      </c>
      <c r="I70" s="2"/>
    </row>
    <row r="71" spans="1:9" x14ac:dyDescent="0.25">
      <c r="A71" s="2"/>
      <c r="B71" s="2" t="s">
        <v>93</v>
      </c>
      <c r="C71" s="2" t="s">
        <v>8</v>
      </c>
      <c r="D71" s="2" t="s">
        <v>92</v>
      </c>
      <c r="E71" s="2">
        <v>15</v>
      </c>
      <c r="F71" s="2">
        <v>2</v>
      </c>
      <c r="G71" s="2">
        <f t="shared" si="2"/>
        <v>13</v>
      </c>
      <c r="H71" s="9" t="s">
        <v>65</v>
      </c>
      <c r="I71" s="2"/>
    </row>
    <row r="72" spans="1:9" x14ac:dyDescent="0.25">
      <c r="A72" s="2"/>
      <c r="B72" s="2" t="s">
        <v>94</v>
      </c>
      <c r="C72" s="2" t="s">
        <v>8</v>
      </c>
      <c r="D72" s="2" t="s">
        <v>90</v>
      </c>
      <c r="E72" s="2">
        <v>15</v>
      </c>
      <c r="F72" s="2">
        <v>5</v>
      </c>
      <c r="G72" s="2">
        <f t="shared" si="2"/>
        <v>10</v>
      </c>
      <c r="H72" s="9" t="s">
        <v>65</v>
      </c>
      <c r="I72" s="2"/>
    </row>
    <row r="73" spans="1:9" x14ac:dyDescent="0.25">
      <c r="A73" s="2"/>
      <c r="B73" s="2" t="s">
        <v>95</v>
      </c>
      <c r="C73" s="2" t="s">
        <v>8</v>
      </c>
      <c r="D73" s="2" t="s">
        <v>90</v>
      </c>
      <c r="E73" s="2">
        <v>10</v>
      </c>
      <c r="F73" s="2">
        <v>4</v>
      </c>
      <c r="G73" s="2">
        <f t="shared" si="2"/>
        <v>6</v>
      </c>
      <c r="H73" s="9" t="s">
        <v>65</v>
      </c>
      <c r="I73" s="2"/>
    </row>
    <row r="74" spans="1:9" x14ac:dyDescent="0.25">
      <c r="A74" s="2"/>
      <c r="B74" s="2" t="s">
        <v>96</v>
      </c>
      <c r="C74" s="2" t="s">
        <v>8</v>
      </c>
      <c r="D74" s="2" t="s">
        <v>97</v>
      </c>
      <c r="E74" s="2">
        <v>15</v>
      </c>
      <c r="F74" s="2">
        <v>10</v>
      </c>
      <c r="G74" s="2">
        <f t="shared" si="2"/>
        <v>5</v>
      </c>
      <c r="H74" s="9" t="s">
        <v>65</v>
      </c>
      <c r="I74" s="2"/>
    </row>
    <row r="75" spans="1:9" s="3" customFormat="1" x14ac:dyDescent="0.25">
      <c r="A75" s="6"/>
      <c r="B75" s="2" t="s">
        <v>98</v>
      </c>
      <c r="C75" s="2" t="s">
        <v>21</v>
      </c>
      <c r="D75" s="2" t="s">
        <v>97</v>
      </c>
      <c r="E75" s="2">
        <v>21</v>
      </c>
      <c r="F75" s="2">
        <v>8</v>
      </c>
      <c r="G75" s="2">
        <f t="shared" si="2"/>
        <v>13</v>
      </c>
      <c r="H75" s="9" t="s">
        <v>65</v>
      </c>
      <c r="I75" s="6"/>
    </row>
    <row r="76" spans="1:9" s="3" customFormat="1" x14ac:dyDescent="0.25">
      <c r="A76" s="6"/>
      <c r="B76" s="2" t="s">
        <v>99</v>
      </c>
      <c r="C76" s="2" t="s">
        <v>8</v>
      </c>
      <c r="D76" s="2" t="s">
        <v>97</v>
      </c>
      <c r="E76" s="2">
        <v>8</v>
      </c>
      <c r="F76" s="2">
        <v>8</v>
      </c>
      <c r="G76" s="2">
        <f t="shared" si="2"/>
        <v>0</v>
      </c>
      <c r="H76" s="9" t="s">
        <v>65</v>
      </c>
      <c r="I76" s="6"/>
    </row>
    <row r="77" spans="1:9" s="3" customFormat="1" x14ac:dyDescent="0.25">
      <c r="A77" s="6"/>
      <c r="B77" s="2" t="s">
        <v>100</v>
      </c>
      <c r="C77" s="2" t="s">
        <v>8</v>
      </c>
      <c r="D77" s="2" t="s">
        <v>101</v>
      </c>
      <c r="E77" s="2">
        <v>5</v>
      </c>
      <c r="F77" s="2">
        <v>3</v>
      </c>
      <c r="G77" s="2">
        <f t="shared" si="2"/>
        <v>2</v>
      </c>
      <c r="H77" s="9" t="s">
        <v>65</v>
      </c>
      <c r="I77" s="6"/>
    </row>
    <row r="78" spans="1:9" x14ac:dyDescent="0.25">
      <c r="A78" s="2"/>
      <c r="B78" s="2" t="s">
        <v>102</v>
      </c>
      <c r="C78" s="2" t="s">
        <v>21</v>
      </c>
      <c r="D78" s="2" t="s">
        <v>101</v>
      </c>
      <c r="E78" s="2">
        <v>57</v>
      </c>
      <c r="F78" s="2">
        <v>18</v>
      </c>
      <c r="G78" s="2">
        <f t="shared" si="2"/>
        <v>39</v>
      </c>
      <c r="H78" s="9" t="s">
        <v>65</v>
      </c>
      <c r="I78" s="2"/>
    </row>
    <row r="79" spans="1:9" x14ac:dyDescent="0.25">
      <c r="A79" s="2"/>
      <c r="B79" s="2" t="s">
        <v>103</v>
      </c>
      <c r="C79" s="2" t="s">
        <v>8</v>
      </c>
      <c r="D79" s="2" t="s">
        <v>104</v>
      </c>
      <c r="E79" s="2">
        <v>7</v>
      </c>
      <c r="F79" s="2">
        <v>13</v>
      </c>
      <c r="G79" s="2">
        <f t="shared" si="2"/>
        <v>-6</v>
      </c>
      <c r="H79" s="9" t="s">
        <v>65</v>
      </c>
      <c r="I79" s="2"/>
    </row>
    <row r="80" spans="1:9" x14ac:dyDescent="0.25">
      <c r="A80" s="2"/>
      <c r="B80" s="2" t="s">
        <v>105</v>
      </c>
      <c r="C80" s="2" t="s">
        <v>21</v>
      </c>
      <c r="D80" s="2" t="s">
        <v>104</v>
      </c>
      <c r="E80" s="2">
        <v>15</v>
      </c>
      <c r="F80" s="2">
        <v>12</v>
      </c>
      <c r="G80" s="2">
        <f t="shared" si="2"/>
        <v>3</v>
      </c>
      <c r="H80" s="9" t="s">
        <v>65</v>
      </c>
      <c r="I80" s="2"/>
    </row>
    <row r="81" spans="1:9" x14ac:dyDescent="0.25">
      <c r="A81" s="2"/>
      <c r="B81" s="2" t="s">
        <v>106</v>
      </c>
      <c r="C81" s="2" t="s">
        <v>8</v>
      </c>
      <c r="D81" s="2" t="s">
        <v>104</v>
      </c>
      <c r="E81" s="2">
        <v>13</v>
      </c>
      <c r="F81" s="2">
        <v>7</v>
      </c>
      <c r="G81" s="2">
        <f t="shared" si="2"/>
        <v>6</v>
      </c>
      <c r="H81" s="9" t="s">
        <v>65</v>
      </c>
      <c r="I81" s="2"/>
    </row>
    <row r="82" spans="1:9" x14ac:dyDescent="0.25">
      <c r="A82" s="2"/>
      <c r="B82" s="2" t="s">
        <v>107</v>
      </c>
      <c r="C82" s="2" t="s">
        <v>21</v>
      </c>
      <c r="D82" s="2" t="s">
        <v>104</v>
      </c>
      <c r="E82" s="2">
        <v>35</v>
      </c>
      <c r="F82" s="2">
        <v>20</v>
      </c>
      <c r="G82" s="2">
        <f t="shared" si="2"/>
        <v>15</v>
      </c>
      <c r="H82" s="9" t="s">
        <v>65</v>
      </c>
      <c r="I82" s="2"/>
    </row>
    <row r="83" spans="1:9" x14ac:dyDescent="0.25">
      <c r="A83" s="2"/>
      <c r="B83" s="2" t="s">
        <v>108</v>
      </c>
      <c r="C83" s="2" t="s">
        <v>21</v>
      </c>
      <c r="D83" s="2" t="s">
        <v>104</v>
      </c>
      <c r="E83" s="2">
        <v>13</v>
      </c>
      <c r="F83" s="2">
        <v>12</v>
      </c>
      <c r="G83" s="2">
        <f t="shared" si="2"/>
        <v>1</v>
      </c>
      <c r="H83" s="9" t="s">
        <v>65</v>
      </c>
      <c r="I83" s="2"/>
    </row>
    <row r="84" spans="1:9" x14ac:dyDescent="0.25">
      <c r="A84" s="2"/>
      <c r="B84" s="2" t="s">
        <v>109</v>
      </c>
      <c r="C84" s="2" t="s">
        <v>8</v>
      </c>
      <c r="D84" s="2" t="s">
        <v>104</v>
      </c>
      <c r="E84" s="2">
        <v>31</v>
      </c>
      <c r="F84" s="2">
        <v>8</v>
      </c>
      <c r="G84" s="2">
        <f t="shared" si="2"/>
        <v>23</v>
      </c>
      <c r="H84" s="9" t="s">
        <v>65</v>
      </c>
      <c r="I84" s="2"/>
    </row>
    <row r="85" spans="1:9" x14ac:dyDescent="0.25">
      <c r="A85" s="2"/>
      <c r="B85" s="2" t="s">
        <v>110</v>
      </c>
      <c r="C85" s="2" t="s">
        <v>8</v>
      </c>
      <c r="D85" s="2" t="s">
        <v>104</v>
      </c>
      <c r="E85" s="2">
        <v>9</v>
      </c>
      <c r="F85" s="2">
        <v>12</v>
      </c>
      <c r="G85" s="2">
        <f t="shared" si="2"/>
        <v>-3</v>
      </c>
      <c r="H85" s="9" t="s">
        <v>65</v>
      </c>
      <c r="I85" s="2"/>
    </row>
    <row r="86" spans="1:9" x14ac:dyDescent="0.25">
      <c r="A86" s="2"/>
      <c r="B86" s="2" t="s">
        <v>111</v>
      </c>
      <c r="C86" s="2" t="s">
        <v>8</v>
      </c>
      <c r="D86" s="2" t="s">
        <v>112</v>
      </c>
      <c r="E86" s="2">
        <v>4</v>
      </c>
      <c r="F86" s="2">
        <v>6</v>
      </c>
      <c r="G86" s="2">
        <f t="shared" si="2"/>
        <v>-2</v>
      </c>
      <c r="H86" s="9" t="s">
        <v>65</v>
      </c>
      <c r="I86" s="2"/>
    </row>
    <row r="87" spans="1:9" x14ac:dyDescent="0.25">
      <c r="A87" s="2"/>
      <c r="B87" s="2" t="s">
        <v>113</v>
      </c>
      <c r="C87" s="2" t="s">
        <v>8</v>
      </c>
      <c r="D87" s="2" t="s">
        <v>112</v>
      </c>
      <c r="E87" s="2">
        <v>45</v>
      </c>
      <c r="F87" s="2">
        <v>10</v>
      </c>
      <c r="G87" s="2">
        <f t="shared" si="2"/>
        <v>35</v>
      </c>
      <c r="H87" s="9" t="s">
        <v>65</v>
      </c>
      <c r="I87" s="2"/>
    </row>
    <row r="88" spans="1:9" x14ac:dyDescent="0.25">
      <c r="A88" s="2"/>
      <c r="B88" s="2" t="s">
        <v>114</v>
      </c>
      <c r="C88" s="2" t="s">
        <v>21</v>
      </c>
      <c r="D88" s="2" t="s">
        <v>112</v>
      </c>
      <c r="E88" s="2">
        <v>32</v>
      </c>
      <c r="F88" s="2">
        <v>15</v>
      </c>
      <c r="G88" s="2">
        <f t="shared" si="2"/>
        <v>17</v>
      </c>
      <c r="H88" s="9" t="s">
        <v>65</v>
      </c>
      <c r="I88" s="2"/>
    </row>
    <row r="89" spans="1:9" x14ac:dyDescent="0.25">
      <c r="A89" s="2"/>
      <c r="B89" s="2" t="s">
        <v>115</v>
      </c>
      <c r="C89" s="2" t="s">
        <v>21</v>
      </c>
      <c r="D89" s="2" t="s">
        <v>112</v>
      </c>
      <c r="E89" s="2">
        <v>40</v>
      </c>
      <c r="F89" s="2">
        <v>12</v>
      </c>
      <c r="G89" s="2">
        <f t="shared" si="2"/>
        <v>28</v>
      </c>
      <c r="H89" s="9" t="s">
        <v>65</v>
      </c>
      <c r="I89" s="2"/>
    </row>
    <row r="90" spans="1:9" x14ac:dyDescent="0.25">
      <c r="A90" s="2"/>
      <c r="B90" s="2" t="s">
        <v>116</v>
      </c>
      <c r="C90" s="2" t="s">
        <v>8</v>
      </c>
      <c r="D90" s="2" t="s">
        <v>117</v>
      </c>
      <c r="E90" s="2">
        <v>20</v>
      </c>
      <c r="F90" s="2">
        <v>9</v>
      </c>
      <c r="G90" s="2">
        <f t="shared" si="2"/>
        <v>11</v>
      </c>
      <c r="H90" s="9" t="s">
        <v>118</v>
      </c>
      <c r="I90" s="2"/>
    </row>
    <row r="91" spans="1:9" x14ac:dyDescent="0.25">
      <c r="A91" s="2"/>
      <c r="B91" s="2" t="s">
        <v>119</v>
      </c>
      <c r="C91" s="2" t="s">
        <v>21</v>
      </c>
      <c r="D91" s="2" t="s">
        <v>117</v>
      </c>
      <c r="E91" s="2">
        <v>40</v>
      </c>
      <c r="F91" s="2">
        <v>25</v>
      </c>
      <c r="G91" s="2">
        <f t="shared" si="2"/>
        <v>15</v>
      </c>
      <c r="H91" s="9" t="s">
        <v>118</v>
      </c>
      <c r="I91" s="2"/>
    </row>
    <row r="92" spans="1:9" x14ac:dyDescent="0.25">
      <c r="A92" s="2"/>
      <c r="B92" s="2" t="s">
        <v>120</v>
      </c>
      <c r="C92" s="2" t="s">
        <v>21</v>
      </c>
      <c r="D92" s="2" t="s">
        <v>121</v>
      </c>
      <c r="E92" s="2">
        <v>12</v>
      </c>
      <c r="F92" s="2">
        <v>6</v>
      </c>
      <c r="G92" s="2">
        <f t="shared" si="2"/>
        <v>6</v>
      </c>
      <c r="H92" s="9" t="s">
        <v>65</v>
      </c>
      <c r="I92" s="2"/>
    </row>
    <row r="93" spans="1:9" x14ac:dyDescent="0.25">
      <c r="A93" s="2"/>
      <c r="B93" s="2" t="s">
        <v>122</v>
      </c>
      <c r="C93" s="2" t="s">
        <v>8</v>
      </c>
      <c r="D93" s="2" t="s">
        <v>121</v>
      </c>
      <c r="E93" s="2">
        <v>10</v>
      </c>
      <c r="F93" s="2">
        <v>5</v>
      </c>
      <c r="G93" s="2">
        <f t="shared" si="2"/>
        <v>5</v>
      </c>
      <c r="H93" s="9" t="s">
        <v>65</v>
      </c>
      <c r="I93" s="2"/>
    </row>
    <row r="94" spans="1:9" x14ac:dyDescent="0.25">
      <c r="A94" s="2"/>
      <c r="B94" s="2" t="s">
        <v>123</v>
      </c>
      <c r="C94" s="2" t="s">
        <v>8</v>
      </c>
      <c r="D94" s="2" t="s">
        <v>121</v>
      </c>
      <c r="E94" s="2">
        <v>7</v>
      </c>
      <c r="F94" s="2">
        <v>7</v>
      </c>
      <c r="G94" s="2">
        <f t="shared" si="2"/>
        <v>0</v>
      </c>
      <c r="H94" s="9" t="s">
        <v>65</v>
      </c>
      <c r="I94" s="2"/>
    </row>
    <row r="95" spans="1:9" x14ac:dyDescent="0.25">
      <c r="A95" s="2"/>
      <c r="B95" s="2" t="s">
        <v>124</v>
      </c>
      <c r="C95" s="2" t="s">
        <v>8</v>
      </c>
      <c r="D95" s="2" t="s">
        <v>121</v>
      </c>
      <c r="E95" s="2">
        <v>25</v>
      </c>
      <c r="F95" s="2">
        <v>15</v>
      </c>
      <c r="G95" s="2">
        <f t="shared" si="2"/>
        <v>10</v>
      </c>
      <c r="H95" s="9" t="s">
        <v>65</v>
      </c>
      <c r="I95" s="2"/>
    </row>
    <row r="96" spans="1:9" x14ac:dyDescent="0.25">
      <c r="A96" s="2"/>
      <c r="B96" s="2" t="s">
        <v>125</v>
      </c>
      <c r="C96" s="2" t="s">
        <v>8</v>
      </c>
      <c r="D96" s="2" t="s">
        <v>121</v>
      </c>
      <c r="E96" s="2">
        <v>35</v>
      </c>
      <c r="F96" s="2">
        <v>25</v>
      </c>
      <c r="G96" s="2">
        <f t="shared" si="2"/>
        <v>10</v>
      </c>
      <c r="H96" s="9" t="s">
        <v>65</v>
      </c>
      <c r="I96" s="2"/>
    </row>
    <row r="97" spans="1:9" x14ac:dyDescent="0.25">
      <c r="A97" s="2"/>
      <c r="B97" s="2" t="s">
        <v>47</v>
      </c>
      <c r="C97" s="2" t="s">
        <v>8</v>
      </c>
      <c r="D97" s="2" t="s">
        <v>126</v>
      </c>
      <c r="E97" s="2">
        <v>35</v>
      </c>
      <c r="F97" s="2">
        <v>6</v>
      </c>
      <c r="G97" s="2">
        <f t="shared" si="2"/>
        <v>29</v>
      </c>
      <c r="H97" s="9" t="s">
        <v>65</v>
      </c>
      <c r="I97" s="2"/>
    </row>
    <row r="98" spans="1:9" x14ac:dyDescent="0.25">
      <c r="A98" s="2"/>
      <c r="B98" s="2" t="s">
        <v>127</v>
      </c>
      <c r="C98" s="2" t="s">
        <v>8</v>
      </c>
      <c r="D98" s="2" t="s">
        <v>126</v>
      </c>
      <c r="E98" s="2">
        <v>60</v>
      </c>
      <c r="F98" s="2">
        <v>10</v>
      </c>
      <c r="G98" s="2">
        <f t="shared" si="2"/>
        <v>50</v>
      </c>
      <c r="H98" s="9" t="s">
        <v>65</v>
      </c>
      <c r="I98" s="2"/>
    </row>
    <row r="99" spans="1:9" x14ac:dyDescent="0.25">
      <c r="A99" s="2"/>
      <c r="B99" s="2" t="s">
        <v>46</v>
      </c>
      <c r="C99" s="2" t="s">
        <v>21</v>
      </c>
      <c r="D99" s="2" t="s">
        <v>126</v>
      </c>
      <c r="E99" s="2">
        <v>10</v>
      </c>
      <c r="F99" s="2">
        <v>5</v>
      </c>
      <c r="G99" s="2">
        <f t="shared" si="2"/>
        <v>5</v>
      </c>
      <c r="H99" s="9" t="s">
        <v>65</v>
      </c>
      <c r="I99" s="2"/>
    </row>
    <row r="100" spans="1:9" x14ac:dyDescent="0.25">
      <c r="A100" s="2"/>
      <c r="B100" s="2" t="s">
        <v>23</v>
      </c>
      <c r="C100" s="2" t="s">
        <v>21</v>
      </c>
      <c r="D100" s="2" t="s">
        <v>128</v>
      </c>
      <c r="E100" s="2">
        <v>23</v>
      </c>
      <c r="F100" s="2">
        <v>17</v>
      </c>
      <c r="G100" s="2">
        <f t="shared" si="2"/>
        <v>6</v>
      </c>
      <c r="H100" s="9" t="s">
        <v>59</v>
      </c>
      <c r="I100" s="2"/>
    </row>
    <row r="101" spans="1:9" x14ac:dyDescent="0.25">
      <c r="A101" s="2"/>
      <c r="B101" s="2" t="s">
        <v>129</v>
      </c>
      <c r="C101" s="2" t="s">
        <v>21</v>
      </c>
      <c r="D101" s="2" t="s">
        <v>128</v>
      </c>
      <c r="E101" s="2">
        <v>20</v>
      </c>
      <c r="F101" s="2">
        <v>8</v>
      </c>
      <c r="G101" s="2">
        <f t="shared" si="2"/>
        <v>12</v>
      </c>
      <c r="H101" s="9" t="s">
        <v>59</v>
      </c>
      <c r="I101" s="2"/>
    </row>
    <row r="102" spans="1:9" x14ac:dyDescent="0.25">
      <c r="A102" s="2"/>
      <c r="B102" s="2" t="s">
        <v>130</v>
      </c>
      <c r="C102" s="2" t="s">
        <v>8</v>
      </c>
      <c r="D102" s="2" t="s">
        <v>128</v>
      </c>
      <c r="E102" s="2">
        <v>8</v>
      </c>
      <c r="F102" s="2">
        <v>7.5</v>
      </c>
      <c r="G102" s="2">
        <f t="shared" si="2"/>
        <v>0.5</v>
      </c>
      <c r="H102" s="9" t="s">
        <v>59</v>
      </c>
      <c r="I102" s="2"/>
    </row>
    <row r="103" spans="1:9" x14ac:dyDescent="0.25">
      <c r="A103" s="2"/>
      <c r="B103" s="2" t="s">
        <v>131</v>
      </c>
      <c r="C103" s="2" t="s">
        <v>8</v>
      </c>
      <c r="D103" s="2" t="s">
        <v>128</v>
      </c>
      <c r="E103" s="2">
        <v>20</v>
      </c>
      <c r="F103" s="2">
        <v>11</v>
      </c>
      <c r="G103" s="2">
        <f t="shared" si="2"/>
        <v>9</v>
      </c>
      <c r="H103" s="9" t="s">
        <v>59</v>
      </c>
      <c r="I103" s="2"/>
    </row>
    <row r="104" spans="1:9" x14ac:dyDescent="0.25">
      <c r="A104" s="2"/>
      <c r="B104" s="2" t="s">
        <v>132</v>
      </c>
      <c r="C104" s="2" t="s">
        <v>21</v>
      </c>
      <c r="D104" s="2" t="s">
        <v>133</v>
      </c>
      <c r="E104" s="2">
        <v>21</v>
      </c>
      <c r="F104" s="2">
        <v>5</v>
      </c>
      <c r="G104" s="2">
        <f t="shared" si="2"/>
        <v>16</v>
      </c>
      <c r="H104" s="9" t="s">
        <v>65</v>
      </c>
      <c r="I104" s="2"/>
    </row>
    <row r="105" spans="1:9" x14ac:dyDescent="0.25">
      <c r="A105" s="2"/>
      <c r="B105" s="2" t="s">
        <v>134</v>
      </c>
      <c r="C105" s="2" t="s">
        <v>8</v>
      </c>
      <c r="D105" s="2" t="s">
        <v>133</v>
      </c>
      <c r="E105" s="2">
        <v>2</v>
      </c>
      <c r="F105" s="2">
        <v>6</v>
      </c>
      <c r="G105" s="2">
        <f t="shared" si="2"/>
        <v>-4</v>
      </c>
      <c r="H105" s="9" t="s">
        <v>65</v>
      </c>
      <c r="I105" s="2"/>
    </row>
    <row r="106" spans="1:9" x14ac:dyDescent="0.25">
      <c r="A106" s="2"/>
      <c r="B106" s="2" t="s">
        <v>135</v>
      </c>
      <c r="C106" s="2" t="s">
        <v>8</v>
      </c>
      <c r="D106" s="2" t="s">
        <v>133</v>
      </c>
      <c r="E106" s="2">
        <v>31</v>
      </c>
      <c r="F106" s="2">
        <v>8</v>
      </c>
      <c r="G106" s="2">
        <f t="shared" si="2"/>
        <v>23</v>
      </c>
      <c r="H106" s="9" t="s">
        <v>65</v>
      </c>
      <c r="I106" s="2"/>
    </row>
    <row r="107" spans="1:9" x14ac:dyDescent="0.25">
      <c r="A107" s="2"/>
      <c r="B107" s="2" t="s">
        <v>136</v>
      </c>
      <c r="C107" s="2" t="s">
        <v>8</v>
      </c>
      <c r="D107" s="2" t="s">
        <v>137</v>
      </c>
      <c r="E107" s="2">
        <v>17</v>
      </c>
      <c r="F107" s="2">
        <v>3</v>
      </c>
      <c r="G107" s="2">
        <f t="shared" si="2"/>
        <v>14</v>
      </c>
      <c r="H107" s="9" t="s">
        <v>65</v>
      </c>
      <c r="I107" s="2"/>
    </row>
    <row r="108" spans="1:9" x14ac:dyDescent="0.25">
      <c r="A108" s="2"/>
      <c r="B108" s="22" t="s">
        <v>138</v>
      </c>
      <c r="C108" s="2" t="s">
        <v>8</v>
      </c>
      <c r="D108" s="2" t="s">
        <v>137</v>
      </c>
      <c r="E108" s="2">
        <v>7</v>
      </c>
      <c r="F108" s="2">
        <v>2</v>
      </c>
      <c r="G108" s="2">
        <f t="shared" si="2"/>
        <v>5</v>
      </c>
      <c r="H108" s="9" t="s">
        <v>65</v>
      </c>
      <c r="I108" s="2"/>
    </row>
    <row r="109" spans="1:9" x14ac:dyDescent="0.25">
      <c r="A109" s="2"/>
      <c r="B109" s="22" t="s">
        <v>139</v>
      </c>
      <c r="C109" s="2" t="s">
        <v>8</v>
      </c>
      <c r="D109" s="2" t="s">
        <v>137</v>
      </c>
      <c r="E109" s="2">
        <v>10</v>
      </c>
      <c r="F109" s="2">
        <v>3</v>
      </c>
      <c r="G109" s="2">
        <f t="shared" si="2"/>
        <v>7</v>
      </c>
      <c r="H109" s="9" t="s">
        <v>65</v>
      </c>
      <c r="I109" s="2"/>
    </row>
    <row r="110" spans="1:9" x14ac:dyDescent="0.25">
      <c r="A110" s="2"/>
      <c r="B110" s="22" t="s">
        <v>140</v>
      </c>
      <c r="C110" s="2" t="s">
        <v>8</v>
      </c>
      <c r="D110" s="2" t="s">
        <v>137</v>
      </c>
      <c r="E110" s="2">
        <v>14</v>
      </c>
      <c r="F110" s="2">
        <v>7</v>
      </c>
      <c r="G110" s="2">
        <f t="shared" si="2"/>
        <v>7</v>
      </c>
      <c r="H110" s="9" t="s">
        <v>65</v>
      </c>
      <c r="I110" s="2"/>
    </row>
    <row r="111" spans="1:9" x14ac:dyDescent="0.25">
      <c r="A111" s="2"/>
      <c r="B111" s="22" t="s">
        <v>141</v>
      </c>
      <c r="C111" s="2" t="s">
        <v>21</v>
      </c>
      <c r="D111" s="2" t="s">
        <v>142</v>
      </c>
      <c r="E111" s="2">
        <v>28</v>
      </c>
      <c r="F111" s="2">
        <v>8</v>
      </c>
      <c r="G111" s="2">
        <f t="shared" si="2"/>
        <v>20</v>
      </c>
      <c r="H111" s="9" t="s">
        <v>65</v>
      </c>
      <c r="I111" s="2"/>
    </row>
    <row r="112" spans="1:9" x14ac:dyDescent="0.25">
      <c r="A112" s="2"/>
      <c r="B112" s="22" t="s">
        <v>141</v>
      </c>
      <c r="C112" s="2" t="s">
        <v>8</v>
      </c>
      <c r="D112" s="2" t="s">
        <v>142</v>
      </c>
      <c r="E112" s="2">
        <v>3</v>
      </c>
      <c r="F112" s="2">
        <v>5</v>
      </c>
      <c r="G112" s="2">
        <f t="shared" si="2"/>
        <v>-2</v>
      </c>
      <c r="H112" s="9" t="s">
        <v>65</v>
      </c>
      <c r="I112" s="2"/>
    </row>
    <row r="113" spans="1:9" x14ac:dyDescent="0.25">
      <c r="A113" s="2"/>
      <c r="B113" s="22" t="s">
        <v>140</v>
      </c>
      <c r="C113" s="2" t="s">
        <v>21</v>
      </c>
      <c r="D113" s="2" t="s">
        <v>142</v>
      </c>
      <c r="E113" s="2">
        <v>24</v>
      </c>
      <c r="F113" s="2">
        <v>6</v>
      </c>
      <c r="G113" s="2">
        <f t="shared" si="2"/>
        <v>18</v>
      </c>
      <c r="H113" s="9" t="s">
        <v>65</v>
      </c>
      <c r="I113" s="2"/>
    </row>
    <row r="114" spans="1:9" x14ac:dyDescent="0.25">
      <c r="A114" s="2"/>
      <c r="B114" s="22" t="s">
        <v>143</v>
      </c>
      <c r="C114" s="2" t="s">
        <v>21</v>
      </c>
      <c r="D114" s="2" t="s">
        <v>142</v>
      </c>
      <c r="E114" s="2">
        <v>100</v>
      </c>
      <c r="F114" s="2">
        <v>24</v>
      </c>
      <c r="G114" s="2">
        <f t="shared" si="2"/>
        <v>76</v>
      </c>
      <c r="H114" s="9" t="s">
        <v>65</v>
      </c>
      <c r="I114" s="2"/>
    </row>
    <row r="115" spans="1:9" x14ac:dyDescent="0.25">
      <c r="A115" s="2"/>
      <c r="B115" s="22" t="s">
        <v>144</v>
      </c>
      <c r="C115" s="2" t="s">
        <v>8</v>
      </c>
      <c r="D115" s="2" t="s">
        <v>142</v>
      </c>
      <c r="E115" s="2">
        <v>4</v>
      </c>
      <c r="F115" s="2">
        <v>5</v>
      </c>
      <c r="G115" s="2">
        <f t="shared" si="2"/>
        <v>-1</v>
      </c>
      <c r="H115" s="9" t="s">
        <v>65</v>
      </c>
      <c r="I115" s="2"/>
    </row>
    <row r="116" spans="1:9" x14ac:dyDescent="0.25">
      <c r="A116" s="2"/>
      <c r="B116" s="22" t="s">
        <v>203</v>
      </c>
      <c r="C116" s="2" t="s">
        <v>21</v>
      </c>
      <c r="D116" s="2" t="s">
        <v>204</v>
      </c>
      <c r="E116" s="2">
        <v>45</v>
      </c>
      <c r="F116" s="2">
        <v>20</v>
      </c>
      <c r="G116" s="2">
        <f t="shared" si="2"/>
        <v>25</v>
      </c>
      <c r="H116" s="9" t="s">
        <v>65</v>
      </c>
      <c r="I116" s="2"/>
    </row>
    <row r="117" spans="1:9" x14ac:dyDescent="0.25">
      <c r="A117" s="2"/>
      <c r="B117" s="22" t="s">
        <v>205</v>
      </c>
      <c r="C117" s="2" t="s">
        <v>8</v>
      </c>
      <c r="D117" s="2" t="s">
        <v>204</v>
      </c>
      <c r="E117" s="2">
        <v>30</v>
      </c>
      <c r="F117" s="2">
        <v>15</v>
      </c>
      <c r="G117" s="2">
        <f t="shared" si="2"/>
        <v>15</v>
      </c>
      <c r="H117" s="9" t="s">
        <v>65</v>
      </c>
      <c r="I117" s="2"/>
    </row>
    <row r="118" spans="1:9" x14ac:dyDescent="0.25">
      <c r="A118" s="2"/>
      <c r="B118" s="22" t="s">
        <v>206</v>
      </c>
      <c r="C118" s="2" t="s">
        <v>21</v>
      </c>
      <c r="D118" s="2" t="s">
        <v>204</v>
      </c>
      <c r="E118" s="2">
        <v>30</v>
      </c>
      <c r="F118" s="2">
        <v>10</v>
      </c>
      <c r="G118" s="2">
        <f t="shared" si="2"/>
        <v>20</v>
      </c>
      <c r="H118" s="9" t="s">
        <v>65</v>
      </c>
      <c r="I118" s="2"/>
    </row>
    <row r="119" spans="1:9" x14ac:dyDescent="0.25">
      <c r="A119" s="2"/>
      <c r="B119" s="22" t="s">
        <v>207</v>
      </c>
      <c r="C119" s="2" t="s">
        <v>21</v>
      </c>
      <c r="D119" s="2" t="s">
        <v>204</v>
      </c>
      <c r="E119" s="2">
        <v>10</v>
      </c>
      <c r="F119" s="2">
        <v>10</v>
      </c>
      <c r="G119" s="2">
        <f t="shared" si="2"/>
        <v>0</v>
      </c>
      <c r="H119" s="9" t="s">
        <v>65</v>
      </c>
      <c r="I119" s="2"/>
    </row>
    <row r="120" spans="1:9" x14ac:dyDescent="0.25">
      <c r="A120" s="2"/>
      <c r="B120" s="22" t="s">
        <v>208</v>
      </c>
      <c r="C120" s="2" t="s">
        <v>8</v>
      </c>
      <c r="D120" s="2" t="s">
        <v>204</v>
      </c>
      <c r="E120" s="2">
        <v>6</v>
      </c>
      <c r="F120" s="2">
        <v>5</v>
      </c>
      <c r="G120" s="2">
        <f t="shared" si="2"/>
        <v>1</v>
      </c>
      <c r="H120" s="9" t="s">
        <v>65</v>
      </c>
      <c r="I120" s="2"/>
    </row>
    <row r="121" spans="1:9" x14ac:dyDescent="0.25">
      <c r="A121" s="2"/>
      <c r="B121" s="22" t="s">
        <v>209</v>
      </c>
      <c r="C121" s="2" t="s">
        <v>21</v>
      </c>
      <c r="D121" s="2" t="s">
        <v>210</v>
      </c>
      <c r="E121" s="2">
        <v>15</v>
      </c>
      <c r="F121" s="2">
        <v>3</v>
      </c>
      <c r="G121" s="2">
        <f t="shared" si="2"/>
        <v>12</v>
      </c>
      <c r="H121" s="9" t="s">
        <v>65</v>
      </c>
      <c r="I121" s="2"/>
    </row>
    <row r="122" spans="1:9" x14ac:dyDescent="0.25">
      <c r="A122" s="2"/>
      <c r="B122" s="22" t="s">
        <v>211</v>
      </c>
      <c r="C122" s="2" t="s">
        <v>21</v>
      </c>
      <c r="D122" s="2" t="s">
        <v>210</v>
      </c>
      <c r="E122" s="2">
        <v>15</v>
      </c>
      <c r="F122" s="2">
        <v>1.5</v>
      </c>
      <c r="G122" s="2">
        <f t="shared" si="2"/>
        <v>13.5</v>
      </c>
      <c r="H122" s="9" t="s">
        <v>65</v>
      </c>
      <c r="I122" s="2"/>
    </row>
    <row r="123" spans="1:9" x14ac:dyDescent="0.25">
      <c r="A123" s="2"/>
      <c r="B123" s="22" t="s">
        <v>212</v>
      </c>
      <c r="C123" s="2" t="s">
        <v>8</v>
      </c>
      <c r="D123" s="2" t="s">
        <v>210</v>
      </c>
      <c r="E123" s="2">
        <v>15</v>
      </c>
      <c r="F123" s="2">
        <v>5</v>
      </c>
      <c r="G123" s="2">
        <f t="shared" si="2"/>
        <v>10</v>
      </c>
      <c r="H123" s="9" t="s">
        <v>65</v>
      </c>
      <c r="I123" s="2"/>
    </row>
    <row r="124" spans="1:9" x14ac:dyDescent="0.25">
      <c r="A124" s="2"/>
      <c r="B124" s="22" t="s">
        <v>213</v>
      </c>
      <c r="C124" s="2" t="s">
        <v>21</v>
      </c>
      <c r="D124" s="2" t="s">
        <v>210</v>
      </c>
      <c r="E124" s="2">
        <v>13</v>
      </c>
      <c r="F124" s="2">
        <v>6</v>
      </c>
      <c r="G124" s="2">
        <f t="shared" si="2"/>
        <v>7</v>
      </c>
      <c r="H124" s="9" t="s">
        <v>65</v>
      </c>
      <c r="I124" s="2"/>
    </row>
    <row r="125" spans="1:9" x14ac:dyDescent="0.25">
      <c r="A125" s="2"/>
      <c r="B125" s="22" t="s">
        <v>214</v>
      </c>
      <c r="C125" s="2" t="s">
        <v>21</v>
      </c>
      <c r="D125" s="2" t="s">
        <v>210</v>
      </c>
      <c r="E125" s="2">
        <v>10</v>
      </c>
      <c r="F125" s="2">
        <v>6</v>
      </c>
      <c r="G125" s="2">
        <f t="shared" si="2"/>
        <v>4</v>
      </c>
      <c r="H125" s="9" t="s">
        <v>65</v>
      </c>
      <c r="I125" s="2"/>
    </row>
    <row r="126" spans="1:9" x14ac:dyDescent="0.25">
      <c r="A126" s="2"/>
      <c r="B126" s="22" t="s">
        <v>215</v>
      </c>
      <c r="C126" s="2" t="s">
        <v>21</v>
      </c>
      <c r="D126" s="2" t="s">
        <v>210</v>
      </c>
      <c r="E126" s="2">
        <v>7</v>
      </c>
      <c r="F126" s="2">
        <v>4</v>
      </c>
      <c r="G126" s="2">
        <f t="shared" si="2"/>
        <v>3</v>
      </c>
      <c r="H126" s="9" t="s">
        <v>65</v>
      </c>
      <c r="I126" s="2"/>
    </row>
    <row r="127" spans="1:9" x14ac:dyDescent="0.25">
      <c r="A127" s="2"/>
      <c r="B127" s="22" t="s">
        <v>216</v>
      </c>
      <c r="C127" s="2" t="s">
        <v>21</v>
      </c>
      <c r="D127" s="2" t="s">
        <v>217</v>
      </c>
      <c r="E127" s="2">
        <v>32</v>
      </c>
      <c r="F127" s="2">
        <v>8</v>
      </c>
      <c r="G127" s="2">
        <f t="shared" si="2"/>
        <v>24</v>
      </c>
      <c r="H127" s="9" t="s">
        <v>65</v>
      </c>
      <c r="I127" s="2"/>
    </row>
    <row r="128" spans="1:9" x14ac:dyDescent="0.25">
      <c r="A128" s="2"/>
      <c r="B128" s="22" t="s">
        <v>218</v>
      </c>
      <c r="C128" s="2" t="s">
        <v>21</v>
      </c>
      <c r="D128" s="2" t="s">
        <v>217</v>
      </c>
      <c r="E128" s="2">
        <v>27</v>
      </c>
      <c r="F128" s="2">
        <v>4</v>
      </c>
      <c r="G128" s="2">
        <f t="shared" si="2"/>
        <v>23</v>
      </c>
      <c r="H128" s="9" t="s">
        <v>65</v>
      </c>
      <c r="I128" s="2"/>
    </row>
    <row r="129" spans="1:9" x14ac:dyDescent="0.25">
      <c r="A129" s="2"/>
      <c r="B129" s="22" t="s">
        <v>219</v>
      </c>
      <c r="C129" s="2" t="s">
        <v>8</v>
      </c>
      <c r="D129" s="2" t="s">
        <v>217</v>
      </c>
      <c r="E129" s="2">
        <v>18</v>
      </c>
      <c r="F129" s="2">
        <v>4</v>
      </c>
      <c r="G129" s="2">
        <f t="shared" si="2"/>
        <v>14</v>
      </c>
      <c r="H129" s="9" t="s">
        <v>65</v>
      </c>
      <c r="I129" s="2"/>
    </row>
    <row r="130" spans="1:9" x14ac:dyDescent="0.25">
      <c r="A130" s="2"/>
      <c r="B130" s="22" t="s">
        <v>220</v>
      </c>
      <c r="C130" s="2" t="s">
        <v>8</v>
      </c>
      <c r="D130" s="2" t="s">
        <v>217</v>
      </c>
      <c r="E130" s="2">
        <v>23</v>
      </c>
      <c r="F130" s="2">
        <v>6</v>
      </c>
      <c r="G130" s="2">
        <f t="shared" si="2"/>
        <v>17</v>
      </c>
      <c r="H130" s="9" t="s">
        <v>65</v>
      </c>
      <c r="I130" s="2"/>
    </row>
    <row r="131" spans="1:9" x14ac:dyDescent="0.25">
      <c r="A131" s="2"/>
      <c r="B131" s="22" t="s">
        <v>223</v>
      </c>
      <c r="C131" s="2" t="s">
        <v>8</v>
      </c>
      <c r="D131" s="2" t="s">
        <v>176</v>
      </c>
      <c r="E131" s="2">
        <v>14</v>
      </c>
      <c r="F131" s="2">
        <v>6</v>
      </c>
      <c r="G131" s="2">
        <f t="shared" si="2"/>
        <v>8</v>
      </c>
      <c r="H131" s="9" t="s">
        <v>65</v>
      </c>
      <c r="I131" s="2"/>
    </row>
    <row r="132" spans="1:9" x14ac:dyDescent="0.25">
      <c r="A132" s="2"/>
      <c r="B132" s="22" t="s">
        <v>224</v>
      </c>
      <c r="C132" s="2" t="s">
        <v>8</v>
      </c>
      <c r="D132" s="2" t="s">
        <v>176</v>
      </c>
      <c r="E132" s="2">
        <v>13</v>
      </c>
      <c r="F132" s="2">
        <v>10</v>
      </c>
      <c r="G132" s="2">
        <f t="shared" si="2"/>
        <v>3</v>
      </c>
      <c r="H132" s="9" t="s">
        <v>65</v>
      </c>
      <c r="I132" s="2"/>
    </row>
    <row r="133" spans="1:9" x14ac:dyDescent="0.25">
      <c r="A133" s="2"/>
      <c r="B133" s="22" t="s">
        <v>225</v>
      </c>
      <c r="C133" s="2" t="s">
        <v>8</v>
      </c>
      <c r="D133" s="2" t="s">
        <v>176</v>
      </c>
      <c r="E133" s="2">
        <v>23</v>
      </c>
      <c r="F133" s="2">
        <v>9</v>
      </c>
      <c r="G133" s="2">
        <f t="shared" si="2"/>
        <v>14</v>
      </c>
      <c r="H133" s="9" t="s">
        <v>65</v>
      </c>
      <c r="I133" s="2"/>
    </row>
    <row r="134" spans="1:9" x14ac:dyDescent="0.25">
      <c r="A134" s="2"/>
      <c r="B134" s="22" t="s">
        <v>226</v>
      </c>
      <c r="C134" s="2" t="s">
        <v>8</v>
      </c>
      <c r="D134" s="2" t="s">
        <v>176</v>
      </c>
      <c r="E134" s="2">
        <v>4</v>
      </c>
      <c r="F134" s="2">
        <v>5</v>
      </c>
      <c r="G134" s="2">
        <f t="shared" si="2"/>
        <v>-1</v>
      </c>
      <c r="H134" s="9" t="s">
        <v>65</v>
      </c>
      <c r="I134" s="2"/>
    </row>
    <row r="135" spans="1:9" x14ac:dyDescent="0.25">
      <c r="A135" s="2"/>
      <c r="B135" s="22" t="s">
        <v>227</v>
      </c>
      <c r="C135" s="2" t="s">
        <v>8</v>
      </c>
      <c r="D135" s="2" t="s">
        <v>176</v>
      </c>
      <c r="E135" s="2">
        <v>15</v>
      </c>
      <c r="F135" s="2">
        <v>6</v>
      </c>
      <c r="G135" s="2">
        <f t="shared" si="2"/>
        <v>9</v>
      </c>
      <c r="H135" s="9" t="s">
        <v>65</v>
      </c>
      <c r="I135" s="2"/>
    </row>
    <row r="136" spans="1:9" x14ac:dyDescent="0.25">
      <c r="A136" s="2"/>
      <c r="B136" s="22" t="s">
        <v>228</v>
      </c>
      <c r="C136" s="2" t="s">
        <v>8</v>
      </c>
      <c r="D136" s="2" t="s">
        <v>229</v>
      </c>
      <c r="E136" s="2">
        <v>20</v>
      </c>
      <c r="F136" s="2">
        <v>3</v>
      </c>
      <c r="G136" s="2">
        <f t="shared" si="2"/>
        <v>17</v>
      </c>
      <c r="H136" s="9" t="s">
        <v>65</v>
      </c>
      <c r="I136" s="2"/>
    </row>
    <row r="137" spans="1:9" x14ac:dyDescent="0.25">
      <c r="A137" s="2"/>
      <c r="B137" s="22" t="s">
        <v>230</v>
      </c>
      <c r="C137" s="2" t="s">
        <v>21</v>
      </c>
      <c r="D137" s="2" t="s">
        <v>229</v>
      </c>
      <c r="E137" s="2">
        <v>30</v>
      </c>
      <c r="F137" s="2">
        <v>1.5</v>
      </c>
      <c r="G137" s="2">
        <f t="shared" si="2"/>
        <v>28.5</v>
      </c>
      <c r="H137" s="9" t="s">
        <v>65</v>
      </c>
      <c r="I137" s="2"/>
    </row>
    <row r="138" spans="1:9" x14ac:dyDescent="0.25">
      <c r="A138" s="2"/>
      <c r="B138" s="22" t="s">
        <v>231</v>
      </c>
      <c r="C138" s="2" t="s">
        <v>8</v>
      </c>
      <c r="D138" s="2" t="s">
        <v>229</v>
      </c>
      <c r="E138" s="2">
        <v>25</v>
      </c>
      <c r="F138" s="2">
        <v>5</v>
      </c>
      <c r="G138" s="2">
        <f t="shared" si="2"/>
        <v>20</v>
      </c>
      <c r="H138" s="9" t="s">
        <v>65</v>
      </c>
      <c r="I138" s="2"/>
    </row>
    <row r="139" spans="1:9" x14ac:dyDescent="0.25">
      <c r="A139" s="2"/>
      <c r="B139" s="22" t="s">
        <v>232</v>
      </c>
      <c r="C139" s="2" t="s">
        <v>21</v>
      </c>
      <c r="D139" s="2" t="s">
        <v>229</v>
      </c>
      <c r="E139" s="2">
        <v>35</v>
      </c>
      <c r="F139" s="2">
        <v>2</v>
      </c>
      <c r="G139" s="2">
        <f t="shared" si="2"/>
        <v>33</v>
      </c>
      <c r="H139" s="9" t="s">
        <v>65</v>
      </c>
      <c r="I139" s="2"/>
    </row>
    <row r="140" spans="1:9" x14ac:dyDescent="0.25">
      <c r="A140" s="2"/>
      <c r="B140" s="22" t="s">
        <v>233</v>
      </c>
      <c r="C140" s="2" t="s">
        <v>8</v>
      </c>
      <c r="D140" s="2" t="s">
        <v>229</v>
      </c>
      <c r="E140" s="2">
        <v>10</v>
      </c>
      <c r="F140" s="2">
        <v>2</v>
      </c>
      <c r="G140" s="2">
        <f t="shared" si="2"/>
        <v>8</v>
      </c>
      <c r="H140" s="9" t="s">
        <v>65</v>
      </c>
      <c r="I140" s="2"/>
    </row>
    <row r="141" spans="1:9" x14ac:dyDescent="0.25">
      <c r="A141" s="2"/>
      <c r="B141" s="22" t="s">
        <v>234</v>
      </c>
      <c r="C141" s="2" t="s">
        <v>21</v>
      </c>
      <c r="D141" s="2" t="s">
        <v>229</v>
      </c>
      <c r="E141" s="2">
        <v>45</v>
      </c>
      <c r="F141" s="2">
        <v>10</v>
      </c>
      <c r="G141" s="2">
        <f t="shared" si="2"/>
        <v>35</v>
      </c>
      <c r="H141" s="9" t="s">
        <v>65</v>
      </c>
      <c r="I141" s="2"/>
    </row>
    <row r="142" spans="1:9" x14ac:dyDescent="0.25">
      <c r="A142" s="2"/>
      <c r="B142" s="22" t="s">
        <v>235</v>
      </c>
      <c r="C142" s="2" t="s">
        <v>21</v>
      </c>
      <c r="D142" s="2" t="s">
        <v>229</v>
      </c>
      <c r="E142" s="2">
        <v>25</v>
      </c>
      <c r="F142" s="2">
        <v>5</v>
      </c>
      <c r="G142" s="2">
        <f t="shared" si="2"/>
        <v>20</v>
      </c>
      <c r="H142" s="9" t="s">
        <v>65</v>
      </c>
      <c r="I142" s="2"/>
    </row>
    <row r="143" spans="1:9" x14ac:dyDescent="0.25">
      <c r="A143" s="2"/>
      <c r="B143" s="22" t="s">
        <v>236</v>
      </c>
      <c r="C143" s="2" t="s">
        <v>21</v>
      </c>
      <c r="D143" s="2" t="s">
        <v>237</v>
      </c>
      <c r="E143" s="2">
        <v>10</v>
      </c>
      <c r="F143" s="2">
        <v>6</v>
      </c>
      <c r="G143" s="2">
        <f t="shared" si="2"/>
        <v>4</v>
      </c>
      <c r="H143" s="9" t="s">
        <v>65</v>
      </c>
      <c r="I143" s="2"/>
    </row>
    <row r="144" spans="1:9" x14ac:dyDescent="0.25">
      <c r="A144" s="2"/>
      <c r="B144" s="22" t="s">
        <v>238</v>
      </c>
      <c r="C144" s="2" t="s">
        <v>8</v>
      </c>
      <c r="D144" s="2" t="s">
        <v>237</v>
      </c>
      <c r="E144" s="2">
        <v>17</v>
      </c>
      <c r="F144" s="2">
        <v>7</v>
      </c>
      <c r="G144" s="2">
        <f t="shared" si="2"/>
        <v>10</v>
      </c>
      <c r="H144" s="9" t="s">
        <v>65</v>
      </c>
      <c r="I144" s="2"/>
    </row>
    <row r="145" spans="1:9" x14ac:dyDescent="0.25">
      <c r="A145" s="2"/>
      <c r="B145" s="22" t="s">
        <v>239</v>
      </c>
      <c r="C145" s="2" t="s">
        <v>21</v>
      </c>
      <c r="D145" s="2" t="s">
        <v>237</v>
      </c>
      <c r="E145" s="2">
        <v>15</v>
      </c>
      <c r="F145" s="2">
        <v>3</v>
      </c>
      <c r="G145" s="2">
        <f t="shared" si="2"/>
        <v>12</v>
      </c>
      <c r="H145" s="9" t="s">
        <v>65</v>
      </c>
      <c r="I145" s="2"/>
    </row>
    <row r="146" spans="1:9" x14ac:dyDescent="0.25">
      <c r="A146" s="2"/>
      <c r="B146" s="22" t="s">
        <v>240</v>
      </c>
      <c r="C146" s="2" t="s">
        <v>8</v>
      </c>
      <c r="D146" s="2" t="s">
        <v>241</v>
      </c>
      <c r="E146" s="2">
        <v>15</v>
      </c>
      <c r="F146" s="2">
        <v>4</v>
      </c>
      <c r="G146" s="2">
        <f t="shared" si="2"/>
        <v>11</v>
      </c>
      <c r="H146" s="9" t="s">
        <v>65</v>
      </c>
      <c r="I146" s="2"/>
    </row>
    <row r="147" spans="1:9" x14ac:dyDescent="0.25">
      <c r="A147" s="2"/>
      <c r="B147" s="22" t="s">
        <v>242</v>
      </c>
      <c r="C147" s="2" t="s">
        <v>21</v>
      </c>
      <c r="D147" s="2" t="s">
        <v>241</v>
      </c>
      <c r="E147" s="2">
        <v>12</v>
      </c>
      <c r="F147" s="2">
        <v>2</v>
      </c>
      <c r="G147" s="2">
        <f t="shared" si="2"/>
        <v>10</v>
      </c>
      <c r="H147" s="9" t="s">
        <v>65</v>
      </c>
      <c r="I147" s="2"/>
    </row>
    <row r="148" spans="1:9" x14ac:dyDescent="0.25">
      <c r="A148" s="2"/>
      <c r="B148" s="22" t="s">
        <v>243</v>
      </c>
      <c r="C148" s="2" t="s">
        <v>21</v>
      </c>
      <c r="D148" s="2" t="s">
        <v>241</v>
      </c>
      <c r="E148" s="2">
        <v>6</v>
      </c>
      <c r="F148" s="2">
        <v>3</v>
      </c>
      <c r="G148" s="2">
        <f t="shared" ref="G148:G163" si="3">E148-F148</f>
        <v>3</v>
      </c>
      <c r="H148" s="9" t="s">
        <v>65</v>
      </c>
      <c r="I148" s="2"/>
    </row>
    <row r="149" spans="1:9" x14ac:dyDescent="0.25">
      <c r="A149" s="2"/>
      <c r="B149" s="22" t="s">
        <v>250</v>
      </c>
      <c r="C149" s="2" t="s">
        <v>21</v>
      </c>
      <c r="D149" s="2" t="s">
        <v>251</v>
      </c>
      <c r="E149" s="2">
        <v>8</v>
      </c>
      <c r="F149" s="2">
        <v>4.25</v>
      </c>
      <c r="G149" s="2">
        <f t="shared" si="3"/>
        <v>3.75</v>
      </c>
      <c r="H149" s="9" t="s">
        <v>65</v>
      </c>
      <c r="I149" s="2"/>
    </row>
    <row r="150" spans="1:9" x14ac:dyDescent="0.25">
      <c r="A150" s="2"/>
      <c r="B150" s="22" t="s">
        <v>252</v>
      </c>
      <c r="C150" s="2" t="s">
        <v>8</v>
      </c>
      <c r="D150" s="2" t="s">
        <v>251</v>
      </c>
      <c r="E150" s="2">
        <v>5</v>
      </c>
      <c r="F150" s="2">
        <v>5</v>
      </c>
      <c r="G150" s="2">
        <f t="shared" si="3"/>
        <v>0</v>
      </c>
      <c r="H150" s="9" t="s">
        <v>65</v>
      </c>
      <c r="I150" s="2"/>
    </row>
    <row r="151" spans="1:9" x14ac:dyDescent="0.25">
      <c r="A151" s="2"/>
      <c r="B151" s="22" t="s">
        <v>253</v>
      </c>
      <c r="C151" s="2" t="s">
        <v>8</v>
      </c>
      <c r="D151" s="2" t="s">
        <v>251</v>
      </c>
      <c r="E151" s="2">
        <v>3</v>
      </c>
      <c r="F151" s="2">
        <v>1</v>
      </c>
      <c r="G151" s="2">
        <f t="shared" si="3"/>
        <v>2</v>
      </c>
      <c r="H151" s="9" t="s">
        <v>65</v>
      </c>
      <c r="I151" s="2"/>
    </row>
    <row r="152" spans="1:9" x14ac:dyDescent="0.25">
      <c r="A152" s="2"/>
      <c r="B152" s="22" t="s">
        <v>254</v>
      </c>
      <c r="C152" s="2" t="s">
        <v>21</v>
      </c>
      <c r="D152" s="2" t="s">
        <v>251</v>
      </c>
      <c r="E152" s="2">
        <v>10</v>
      </c>
      <c r="F152" s="2">
        <v>0.5</v>
      </c>
      <c r="G152" s="2">
        <f t="shared" si="3"/>
        <v>9.5</v>
      </c>
      <c r="H152" s="9" t="s">
        <v>65</v>
      </c>
      <c r="I152" s="2"/>
    </row>
    <row r="153" spans="1:9" x14ac:dyDescent="0.25">
      <c r="A153" s="2"/>
      <c r="B153" s="22" t="s">
        <v>255</v>
      </c>
      <c r="C153" s="2" t="s">
        <v>8</v>
      </c>
      <c r="D153" s="2" t="s">
        <v>251</v>
      </c>
      <c r="E153" s="2">
        <v>9</v>
      </c>
      <c r="F153" s="2">
        <v>7</v>
      </c>
      <c r="G153" s="2">
        <f t="shared" si="3"/>
        <v>2</v>
      </c>
      <c r="H153" s="9" t="s">
        <v>65</v>
      </c>
      <c r="I153" s="2"/>
    </row>
    <row r="154" spans="1:9" x14ac:dyDescent="0.25">
      <c r="A154" s="2"/>
      <c r="B154" s="22" t="s">
        <v>256</v>
      </c>
      <c r="C154" s="2" t="s">
        <v>21</v>
      </c>
      <c r="D154" s="2" t="s">
        <v>257</v>
      </c>
      <c r="E154" s="2">
        <v>48</v>
      </c>
      <c r="F154" s="2">
        <v>13</v>
      </c>
      <c r="G154" s="2">
        <f t="shared" si="3"/>
        <v>35</v>
      </c>
      <c r="H154" s="9" t="s">
        <v>65</v>
      </c>
      <c r="I154" s="2"/>
    </row>
    <row r="155" spans="1:9" x14ac:dyDescent="0.25">
      <c r="A155" s="2"/>
      <c r="B155" s="22" t="s">
        <v>258</v>
      </c>
      <c r="C155" s="2" t="s">
        <v>8</v>
      </c>
      <c r="D155" s="2" t="s">
        <v>257</v>
      </c>
      <c r="E155" s="2">
        <v>33</v>
      </c>
      <c r="F155" s="2">
        <v>16</v>
      </c>
      <c r="G155" s="2">
        <f t="shared" si="3"/>
        <v>17</v>
      </c>
      <c r="H155" s="9" t="s">
        <v>65</v>
      </c>
      <c r="I155" s="2"/>
    </row>
    <row r="156" spans="1:9" x14ac:dyDescent="0.25">
      <c r="A156" s="2"/>
      <c r="B156" s="22" t="s">
        <v>259</v>
      </c>
      <c r="C156" s="2" t="s">
        <v>8</v>
      </c>
      <c r="D156" s="2" t="s">
        <v>257</v>
      </c>
      <c r="E156" s="2">
        <v>43</v>
      </c>
      <c r="F156" s="2">
        <v>18</v>
      </c>
      <c r="G156" s="2">
        <f t="shared" si="3"/>
        <v>25</v>
      </c>
      <c r="H156" s="9" t="s">
        <v>65</v>
      </c>
      <c r="I156" s="2"/>
    </row>
    <row r="157" spans="1:9" x14ac:dyDescent="0.25">
      <c r="A157" s="2"/>
      <c r="B157" s="22" t="s">
        <v>263</v>
      </c>
      <c r="C157" s="2" t="s">
        <v>21</v>
      </c>
      <c r="D157" s="2" t="s">
        <v>264</v>
      </c>
      <c r="E157" s="2">
        <v>25</v>
      </c>
      <c r="F157" s="2">
        <v>5</v>
      </c>
      <c r="G157" s="2">
        <f t="shared" si="3"/>
        <v>20</v>
      </c>
      <c r="H157" s="9" t="s">
        <v>65</v>
      </c>
      <c r="I157" s="2"/>
    </row>
    <row r="158" spans="1:9" x14ac:dyDescent="0.25">
      <c r="A158" s="2"/>
      <c r="B158" s="22" t="s">
        <v>265</v>
      </c>
      <c r="C158" s="2" t="s">
        <v>8</v>
      </c>
      <c r="D158" s="2" t="s">
        <v>264</v>
      </c>
      <c r="E158" s="2">
        <v>50</v>
      </c>
      <c r="F158" s="2">
        <v>10</v>
      </c>
      <c r="G158" s="2">
        <f t="shared" si="3"/>
        <v>40</v>
      </c>
      <c r="H158" s="9" t="s">
        <v>65</v>
      </c>
      <c r="I158" s="2"/>
    </row>
    <row r="159" spans="1:9" x14ac:dyDescent="0.25">
      <c r="A159" s="2"/>
      <c r="B159" s="22" t="s">
        <v>266</v>
      </c>
      <c r="C159" s="2" t="s">
        <v>8</v>
      </c>
      <c r="D159" s="2" t="s">
        <v>264</v>
      </c>
      <c r="E159" s="2">
        <v>15</v>
      </c>
      <c r="F159" s="2">
        <v>5</v>
      </c>
      <c r="G159" s="2">
        <f t="shared" si="3"/>
        <v>10</v>
      </c>
      <c r="H159" s="9" t="s">
        <v>65</v>
      </c>
      <c r="I159" s="2"/>
    </row>
    <row r="160" spans="1:9" x14ac:dyDescent="0.25">
      <c r="A160" s="2"/>
      <c r="B160" s="22" t="s">
        <v>267</v>
      </c>
      <c r="C160" s="2" t="s">
        <v>8</v>
      </c>
      <c r="D160" s="2" t="s">
        <v>264</v>
      </c>
      <c r="E160" s="2">
        <v>10</v>
      </c>
      <c r="F160" s="2">
        <v>5</v>
      </c>
      <c r="G160" s="2">
        <f t="shared" si="3"/>
        <v>5</v>
      </c>
      <c r="H160" s="9" t="s">
        <v>65</v>
      </c>
      <c r="I160" s="2"/>
    </row>
    <row r="161" spans="1:9" x14ac:dyDescent="0.25">
      <c r="A161" s="2"/>
      <c r="B161" s="22" t="s">
        <v>268</v>
      </c>
      <c r="C161" s="2" t="s">
        <v>8</v>
      </c>
      <c r="D161" s="2" t="s">
        <v>264</v>
      </c>
      <c r="E161" s="2">
        <v>25</v>
      </c>
      <c r="F161" s="2">
        <v>5</v>
      </c>
      <c r="G161" s="2">
        <f t="shared" si="3"/>
        <v>20</v>
      </c>
      <c r="H161" s="9" t="s">
        <v>65</v>
      </c>
      <c r="I161" s="2"/>
    </row>
    <row r="162" spans="1:9" x14ac:dyDescent="0.25">
      <c r="A162" s="2"/>
      <c r="B162" s="22" t="s">
        <v>269</v>
      </c>
      <c r="C162" s="2" t="s">
        <v>8</v>
      </c>
      <c r="D162" s="2" t="s">
        <v>264</v>
      </c>
      <c r="E162" s="2">
        <v>20</v>
      </c>
      <c r="F162" s="2">
        <v>5</v>
      </c>
      <c r="G162" s="2">
        <f t="shared" si="3"/>
        <v>15</v>
      </c>
      <c r="H162" s="9" t="s">
        <v>65</v>
      </c>
      <c r="I162" s="2"/>
    </row>
    <row r="163" spans="1:9" x14ac:dyDescent="0.25">
      <c r="A163" s="2"/>
      <c r="B163" s="22" t="s">
        <v>270</v>
      </c>
      <c r="C163" s="2" t="s">
        <v>21</v>
      </c>
      <c r="D163" s="2" t="s">
        <v>271</v>
      </c>
      <c r="E163" s="2">
        <v>52</v>
      </c>
      <c r="F163" s="2">
        <v>19</v>
      </c>
      <c r="G163" s="2">
        <f t="shared" si="3"/>
        <v>33</v>
      </c>
      <c r="H163" s="9" t="s">
        <v>65</v>
      </c>
      <c r="I163" s="2"/>
    </row>
    <row r="164" spans="1:9" x14ac:dyDescent="0.25">
      <c r="A164" s="2"/>
      <c r="B164" s="22" t="s">
        <v>272</v>
      </c>
      <c r="C164" s="2" t="s">
        <v>21</v>
      </c>
      <c r="D164" s="2" t="s">
        <v>271</v>
      </c>
      <c r="E164" s="2">
        <v>22</v>
      </c>
      <c r="F164" s="2">
        <v>14</v>
      </c>
      <c r="G164" s="2">
        <f t="shared" ref="G164:G222" si="4">E164-F164</f>
        <v>8</v>
      </c>
      <c r="H164" s="9" t="s">
        <v>65</v>
      </c>
      <c r="I164" s="2"/>
    </row>
    <row r="165" spans="1:9" x14ac:dyDescent="0.25">
      <c r="A165" s="2"/>
      <c r="B165" s="22" t="s">
        <v>273</v>
      </c>
      <c r="C165" s="2" t="s">
        <v>8</v>
      </c>
      <c r="D165" s="2" t="s">
        <v>307</v>
      </c>
      <c r="E165" s="2">
        <v>35</v>
      </c>
      <c r="F165" s="2">
        <v>16</v>
      </c>
      <c r="G165" s="2">
        <f t="shared" si="4"/>
        <v>19</v>
      </c>
      <c r="H165" s="9" t="s">
        <v>65</v>
      </c>
      <c r="I165" s="2"/>
    </row>
    <row r="166" spans="1:9" x14ac:dyDescent="0.25">
      <c r="A166" s="2"/>
      <c r="B166" s="22" t="s">
        <v>274</v>
      </c>
      <c r="C166" s="2" t="s">
        <v>8</v>
      </c>
      <c r="D166" s="2" t="s">
        <v>307</v>
      </c>
      <c r="E166" s="2">
        <v>25</v>
      </c>
      <c r="F166" s="2">
        <v>10</v>
      </c>
      <c r="G166" s="2">
        <f t="shared" si="4"/>
        <v>15</v>
      </c>
      <c r="H166" s="9" t="s">
        <v>65</v>
      </c>
      <c r="I166" s="2"/>
    </row>
    <row r="167" spans="1:9" x14ac:dyDescent="0.25">
      <c r="A167" s="2"/>
      <c r="B167" s="22" t="s">
        <v>275</v>
      </c>
      <c r="C167" s="2" t="s">
        <v>8</v>
      </c>
      <c r="D167" s="2" t="s">
        <v>307</v>
      </c>
      <c r="E167" s="2">
        <v>3</v>
      </c>
      <c r="F167" s="2">
        <v>3</v>
      </c>
      <c r="G167" s="2">
        <f t="shared" si="4"/>
        <v>0</v>
      </c>
      <c r="H167" s="9" t="s">
        <v>65</v>
      </c>
      <c r="I167" s="2"/>
    </row>
    <row r="168" spans="1:9" x14ac:dyDescent="0.25">
      <c r="A168" s="2"/>
      <c r="B168" s="22" t="s">
        <v>276</v>
      </c>
      <c r="C168" s="2" t="s">
        <v>8</v>
      </c>
      <c r="D168" s="2" t="s">
        <v>307</v>
      </c>
      <c r="E168" s="2">
        <v>25</v>
      </c>
      <c r="F168" s="2">
        <v>10</v>
      </c>
      <c r="G168" s="2">
        <f t="shared" si="4"/>
        <v>15</v>
      </c>
      <c r="H168" s="9" t="s">
        <v>65</v>
      </c>
      <c r="I168" s="2"/>
    </row>
    <row r="169" spans="1:9" x14ac:dyDescent="0.25">
      <c r="A169" s="2"/>
      <c r="B169" s="22" t="s">
        <v>277</v>
      </c>
      <c r="C169" s="2" t="s">
        <v>8</v>
      </c>
      <c r="D169" s="2" t="s">
        <v>307</v>
      </c>
      <c r="E169" s="2">
        <v>30</v>
      </c>
      <c r="F169" s="2">
        <v>10</v>
      </c>
      <c r="G169" s="2">
        <f t="shared" si="4"/>
        <v>20</v>
      </c>
      <c r="H169" s="9" t="s">
        <v>65</v>
      </c>
      <c r="I169" s="2"/>
    </row>
    <row r="170" spans="1:9" x14ac:dyDescent="0.25">
      <c r="A170" s="2"/>
      <c r="B170" s="22" t="s">
        <v>278</v>
      </c>
      <c r="C170" s="2" t="s">
        <v>21</v>
      </c>
      <c r="D170" s="2" t="s">
        <v>307</v>
      </c>
      <c r="E170" s="2">
        <v>6</v>
      </c>
      <c r="F170" s="2">
        <v>3</v>
      </c>
      <c r="G170" s="2">
        <f t="shared" si="4"/>
        <v>3</v>
      </c>
      <c r="H170" s="9" t="s">
        <v>65</v>
      </c>
      <c r="I170" s="2"/>
    </row>
    <row r="171" spans="1:9" x14ac:dyDescent="0.25">
      <c r="A171" s="2"/>
      <c r="B171" s="22" t="s">
        <v>282</v>
      </c>
      <c r="C171" s="2" t="s">
        <v>8</v>
      </c>
      <c r="D171" s="2" t="s">
        <v>283</v>
      </c>
      <c r="E171" s="2">
        <v>7</v>
      </c>
      <c r="F171" s="2">
        <v>3</v>
      </c>
      <c r="G171" s="2">
        <f t="shared" si="4"/>
        <v>4</v>
      </c>
      <c r="H171" s="9" t="s">
        <v>65</v>
      </c>
      <c r="I171" s="2"/>
    </row>
    <row r="172" spans="1:9" x14ac:dyDescent="0.25">
      <c r="A172" s="2"/>
      <c r="B172" s="22" t="s">
        <v>284</v>
      </c>
      <c r="C172" s="2" t="s">
        <v>21</v>
      </c>
      <c r="D172" s="2" t="s">
        <v>283</v>
      </c>
      <c r="E172" s="2">
        <v>28</v>
      </c>
      <c r="F172" s="2">
        <v>10</v>
      </c>
      <c r="G172" s="2">
        <f t="shared" si="4"/>
        <v>18</v>
      </c>
      <c r="H172" s="9" t="s">
        <v>65</v>
      </c>
      <c r="I172" s="2"/>
    </row>
    <row r="173" spans="1:9" x14ac:dyDescent="0.25">
      <c r="A173" s="2"/>
      <c r="B173" s="22" t="s">
        <v>285</v>
      </c>
      <c r="C173" s="2" t="s">
        <v>21</v>
      </c>
      <c r="D173" s="2" t="s">
        <v>283</v>
      </c>
      <c r="E173" s="2">
        <v>25</v>
      </c>
      <c r="F173" s="2">
        <v>20</v>
      </c>
      <c r="G173" s="2">
        <f t="shared" si="4"/>
        <v>5</v>
      </c>
      <c r="H173" s="9" t="s">
        <v>65</v>
      </c>
      <c r="I173" s="2"/>
    </row>
    <row r="174" spans="1:9" x14ac:dyDescent="0.25">
      <c r="A174" s="2"/>
      <c r="B174" s="22" t="s">
        <v>286</v>
      </c>
      <c r="C174" s="2" t="s">
        <v>21</v>
      </c>
      <c r="D174" s="2" t="s">
        <v>283</v>
      </c>
      <c r="E174" s="2">
        <v>14</v>
      </c>
      <c r="F174" s="2">
        <v>6</v>
      </c>
      <c r="G174" s="2">
        <f t="shared" si="4"/>
        <v>8</v>
      </c>
      <c r="H174" s="9" t="s">
        <v>65</v>
      </c>
      <c r="I174" s="2"/>
    </row>
    <row r="175" spans="1:9" x14ac:dyDescent="0.25">
      <c r="A175" s="2"/>
      <c r="B175" s="22" t="s">
        <v>287</v>
      </c>
      <c r="C175" s="2" t="s">
        <v>8</v>
      </c>
      <c r="D175" s="2" t="s">
        <v>283</v>
      </c>
      <c r="E175" s="2">
        <v>25</v>
      </c>
      <c r="F175" s="2">
        <v>16</v>
      </c>
      <c r="G175" s="2">
        <f t="shared" si="4"/>
        <v>9</v>
      </c>
      <c r="H175" s="9" t="s">
        <v>65</v>
      </c>
      <c r="I175" s="2"/>
    </row>
    <row r="176" spans="1:9" x14ac:dyDescent="0.25">
      <c r="A176" s="2"/>
      <c r="B176" s="22" t="s">
        <v>288</v>
      </c>
      <c r="C176" s="2" t="s">
        <v>8</v>
      </c>
      <c r="D176" s="2" t="s">
        <v>283</v>
      </c>
      <c r="E176" s="2">
        <v>18</v>
      </c>
      <c r="F176" s="2">
        <v>14</v>
      </c>
      <c r="G176" s="2">
        <f t="shared" si="4"/>
        <v>4</v>
      </c>
      <c r="H176" s="9" t="s">
        <v>65</v>
      </c>
      <c r="I176" s="2"/>
    </row>
    <row r="177" spans="1:9" x14ac:dyDescent="0.25">
      <c r="A177" s="2"/>
      <c r="B177" s="22" t="s">
        <v>297</v>
      </c>
      <c r="C177" s="2" t="s">
        <v>21</v>
      </c>
      <c r="D177" s="2" t="s">
        <v>298</v>
      </c>
      <c r="E177" s="2">
        <v>13</v>
      </c>
      <c r="F177" s="2">
        <v>3</v>
      </c>
      <c r="G177" s="2">
        <f t="shared" si="4"/>
        <v>10</v>
      </c>
      <c r="H177" s="9" t="s">
        <v>65</v>
      </c>
      <c r="I177" s="2"/>
    </row>
    <row r="178" spans="1:9" x14ac:dyDescent="0.25">
      <c r="A178" s="2"/>
      <c r="B178" s="22" t="s">
        <v>299</v>
      </c>
      <c r="C178" s="2" t="s">
        <v>8</v>
      </c>
      <c r="D178" s="2" t="s">
        <v>298</v>
      </c>
      <c r="E178" s="2">
        <v>6</v>
      </c>
      <c r="F178" s="2">
        <v>6</v>
      </c>
      <c r="G178" s="2">
        <f t="shared" si="4"/>
        <v>0</v>
      </c>
      <c r="H178" s="9" t="s">
        <v>65</v>
      </c>
      <c r="I178" s="2"/>
    </row>
    <row r="179" spans="1:9" x14ac:dyDescent="0.25">
      <c r="A179" s="2"/>
      <c r="B179" s="22" t="s">
        <v>300</v>
      </c>
      <c r="C179" s="2" t="s">
        <v>8</v>
      </c>
      <c r="D179" s="2" t="s">
        <v>298</v>
      </c>
      <c r="E179" s="2">
        <v>5</v>
      </c>
      <c r="F179" s="2">
        <v>3</v>
      </c>
      <c r="G179" s="2">
        <f t="shared" si="4"/>
        <v>2</v>
      </c>
      <c r="H179" s="9" t="s">
        <v>65</v>
      </c>
      <c r="I179" s="2"/>
    </row>
    <row r="180" spans="1:9" x14ac:dyDescent="0.25">
      <c r="A180" s="2"/>
      <c r="B180" s="22" t="s">
        <v>301</v>
      </c>
      <c r="C180" s="2" t="s">
        <v>8</v>
      </c>
      <c r="D180" s="2" t="s">
        <v>298</v>
      </c>
      <c r="E180" s="2">
        <v>8</v>
      </c>
      <c r="F180" s="2">
        <v>3</v>
      </c>
      <c r="G180" s="2">
        <f t="shared" si="4"/>
        <v>5</v>
      </c>
      <c r="H180" s="9" t="s">
        <v>65</v>
      </c>
      <c r="I180" s="2"/>
    </row>
    <row r="181" spans="1:9" x14ac:dyDescent="0.25">
      <c r="A181" s="2"/>
      <c r="B181" s="22" t="s">
        <v>302</v>
      </c>
      <c r="C181" s="2" t="s">
        <v>21</v>
      </c>
      <c r="D181" s="2" t="s">
        <v>298</v>
      </c>
      <c r="E181" s="2">
        <v>40</v>
      </c>
      <c r="F181" s="2">
        <v>10</v>
      </c>
      <c r="G181" s="2">
        <f t="shared" si="4"/>
        <v>30</v>
      </c>
      <c r="H181" s="9" t="s">
        <v>65</v>
      </c>
      <c r="I181" s="2"/>
    </row>
    <row r="182" spans="1:9" x14ac:dyDescent="0.25">
      <c r="A182" s="2"/>
      <c r="B182" s="22" t="s">
        <v>303</v>
      </c>
      <c r="C182" s="2" t="s">
        <v>21</v>
      </c>
      <c r="D182" s="2" t="s">
        <v>298</v>
      </c>
      <c r="E182" s="2">
        <v>9</v>
      </c>
      <c r="F182" s="2">
        <v>5</v>
      </c>
      <c r="G182" s="2">
        <f t="shared" si="4"/>
        <v>4</v>
      </c>
      <c r="H182" s="9" t="s">
        <v>65</v>
      </c>
      <c r="I182" s="2"/>
    </row>
    <row r="183" spans="1:9" x14ac:dyDescent="0.25">
      <c r="A183" s="2"/>
      <c r="B183" s="22" t="s">
        <v>304</v>
      </c>
      <c r="C183" s="2" t="s">
        <v>21</v>
      </c>
      <c r="D183" s="2" t="s">
        <v>298</v>
      </c>
      <c r="E183" s="2">
        <v>6</v>
      </c>
      <c r="F183" s="2">
        <v>4</v>
      </c>
      <c r="G183" s="2">
        <f t="shared" si="4"/>
        <v>2</v>
      </c>
      <c r="H183" s="9" t="s">
        <v>65</v>
      </c>
      <c r="I183" s="2"/>
    </row>
    <row r="184" spans="1:9" x14ac:dyDescent="0.25">
      <c r="A184" s="2"/>
      <c r="B184" s="22" t="s">
        <v>306</v>
      </c>
      <c r="C184" s="2" t="s">
        <v>21</v>
      </c>
      <c r="D184" s="2" t="s">
        <v>307</v>
      </c>
      <c r="E184" s="2">
        <v>15</v>
      </c>
      <c r="F184" s="2">
        <v>2</v>
      </c>
      <c r="G184" s="2">
        <f t="shared" si="4"/>
        <v>13</v>
      </c>
      <c r="H184" s="9" t="s">
        <v>65</v>
      </c>
      <c r="I184" s="2"/>
    </row>
    <row r="185" spans="1:9" x14ac:dyDescent="0.25">
      <c r="A185" s="2"/>
      <c r="B185" s="22" t="s">
        <v>308</v>
      </c>
      <c r="C185" s="2" t="s">
        <v>21</v>
      </c>
      <c r="D185" s="2" t="s">
        <v>307</v>
      </c>
      <c r="E185" s="2">
        <v>20</v>
      </c>
      <c r="F185" s="2">
        <v>10</v>
      </c>
      <c r="G185" s="2">
        <f t="shared" si="4"/>
        <v>10</v>
      </c>
      <c r="H185" s="9" t="s">
        <v>65</v>
      </c>
      <c r="I185" s="2"/>
    </row>
    <row r="186" spans="1:9" x14ac:dyDescent="0.25">
      <c r="A186" s="2"/>
      <c r="B186" s="22" t="s">
        <v>309</v>
      </c>
      <c r="C186" s="2" t="s">
        <v>21</v>
      </c>
      <c r="D186" s="2" t="s">
        <v>310</v>
      </c>
      <c r="E186" s="2">
        <v>10</v>
      </c>
      <c r="F186" s="2">
        <v>5</v>
      </c>
      <c r="G186" s="2">
        <f t="shared" si="4"/>
        <v>5</v>
      </c>
      <c r="H186" s="9" t="s">
        <v>65</v>
      </c>
      <c r="I186" s="2"/>
    </row>
    <row r="187" spans="1:9" x14ac:dyDescent="0.25">
      <c r="A187" s="2"/>
      <c r="B187" s="22" t="s">
        <v>311</v>
      </c>
      <c r="C187" s="2" t="s">
        <v>21</v>
      </c>
      <c r="D187" s="2" t="s">
        <v>310</v>
      </c>
      <c r="E187" s="2">
        <v>10</v>
      </c>
      <c r="F187" s="2">
        <v>5</v>
      </c>
      <c r="G187" s="2">
        <f t="shared" si="4"/>
        <v>5</v>
      </c>
      <c r="H187" s="9" t="s">
        <v>65</v>
      </c>
      <c r="I187" s="2"/>
    </row>
    <row r="188" spans="1:9" x14ac:dyDescent="0.25">
      <c r="A188" s="2"/>
      <c r="B188" s="22" t="s">
        <v>312</v>
      </c>
      <c r="C188" s="2" t="s">
        <v>8</v>
      </c>
      <c r="D188" s="2" t="s">
        <v>310</v>
      </c>
      <c r="E188" s="2">
        <v>10</v>
      </c>
      <c r="F188" s="2">
        <v>4</v>
      </c>
      <c r="G188" s="2">
        <f t="shared" si="4"/>
        <v>6</v>
      </c>
      <c r="H188" s="9" t="s">
        <v>65</v>
      </c>
      <c r="I188" s="2"/>
    </row>
    <row r="189" spans="1:9" x14ac:dyDescent="0.25">
      <c r="A189" s="2"/>
      <c r="B189" s="22" t="s">
        <v>313</v>
      </c>
      <c r="C189" s="2" t="s">
        <v>21</v>
      </c>
      <c r="D189" s="2" t="s">
        <v>310</v>
      </c>
      <c r="E189" s="2">
        <v>15</v>
      </c>
      <c r="F189" s="2">
        <v>5</v>
      </c>
      <c r="G189" s="2">
        <f t="shared" si="4"/>
        <v>10</v>
      </c>
      <c r="H189" s="9" t="s">
        <v>65</v>
      </c>
      <c r="I189" s="2"/>
    </row>
    <row r="190" spans="1:9" x14ac:dyDescent="0.25">
      <c r="A190" s="2"/>
      <c r="B190" s="22" t="s">
        <v>314</v>
      </c>
      <c r="C190" s="2" t="s">
        <v>21</v>
      </c>
      <c r="D190" s="2" t="s">
        <v>310</v>
      </c>
      <c r="E190" s="2">
        <v>10</v>
      </c>
      <c r="F190" s="2">
        <v>4</v>
      </c>
      <c r="G190" s="2">
        <f t="shared" si="4"/>
        <v>6</v>
      </c>
      <c r="H190" s="9" t="s">
        <v>65</v>
      </c>
      <c r="I190" s="2"/>
    </row>
    <row r="191" spans="1:9" x14ac:dyDescent="0.25">
      <c r="A191" s="2"/>
      <c r="B191" s="22" t="s">
        <v>316</v>
      </c>
      <c r="C191" s="2" t="s">
        <v>21</v>
      </c>
      <c r="D191" s="2" t="s">
        <v>317</v>
      </c>
      <c r="E191" s="2">
        <v>34</v>
      </c>
      <c r="F191" s="2">
        <v>5</v>
      </c>
      <c r="G191" s="2">
        <f t="shared" si="4"/>
        <v>29</v>
      </c>
      <c r="H191" s="9" t="s">
        <v>65</v>
      </c>
      <c r="I191" s="2"/>
    </row>
    <row r="192" spans="1:9" x14ac:dyDescent="0.25">
      <c r="A192" s="2"/>
      <c r="B192" s="22" t="s">
        <v>141</v>
      </c>
      <c r="C192" s="2" t="s">
        <v>8</v>
      </c>
      <c r="D192" s="2" t="s">
        <v>317</v>
      </c>
      <c r="E192" s="2">
        <v>29</v>
      </c>
      <c r="F192" s="2">
        <v>8</v>
      </c>
      <c r="G192" s="2">
        <f t="shared" si="4"/>
        <v>21</v>
      </c>
      <c r="H192" s="9" t="s">
        <v>65</v>
      </c>
      <c r="I192" s="2"/>
    </row>
    <row r="193" spans="1:9" x14ac:dyDescent="0.25">
      <c r="A193" s="2"/>
      <c r="B193" s="22" t="s">
        <v>318</v>
      </c>
      <c r="C193" s="2" t="s">
        <v>21</v>
      </c>
      <c r="D193" s="2" t="s">
        <v>317</v>
      </c>
      <c r="E193" s="2">
        <v>58</v>
      </c>
      <c r="F193" s="2">
        <v>12</v>
      </c>
      <c r="G193" s="2">
        <f t="shared" si="4"/>
        <v>46</v>
      </c>
      <c r="H193" s="9" t="s">
        <v>65</v>
      </c>
      <c r="I193" s="2"/>
    </row>
    <row r="194" spans="1:9" x14ac:dyDescent="0.25">
      <c r="A194" s="2"/>
      <c r="B194" s="22" t="s">
        <v>143</v>
      </c>
      <c r="C194" s="2" t="s">
        <v>8</v>
      </c>
      <c r="D194" s="2" t="s">
        <v>317</v>
      </c>
      <c r="E194" s="2">
        <v>48</v>
      </c>
      <c r="F194" s="2">
        <v>15</v>
      </c>
      <c r="G194" s="2">
        <f t="shared" si="4"/>
        <v>33</v>
      </c>
      <c r="H194" s="9" t="s">
        <v>65</v>
      </c>
      <c r="I194" s="2"/>
    </row>
    <row r="195" spans="1:9" x14ac:dyDescent="0.25">
      <c r="A195" s="2"/>
      <c r="B195" s="22" t="s">
        <v>218</v>
      </c>
      <c r="C195" s="2" t="s">
        <v>8</v>
      </c>
      <c r="D195" s="2" t="s">
        <v>317</v>
      </c>
      <c r="E195" s="2">
        <v>14</v>
      </c>
      <c r="F195" s="2">
        <v>5</v>
      </c>
      <c r="G195" s="2">
        <f t="shared" si="4"/>
        <v>9</v>
      </c>
      <c r="H195" s="9" t="s">
        <v>65</v>
      </c>
      <c r="I195" s="2"/>
    </row>
    <row r="196" spans="1:9" x14ac:dyDescent="0.25">
      <c r="A196" s="2"/>
      <c r="B196" s="2" t="s">
        <v>319</v>
      </c>
      <c r="C196" s="2" t="s">
        <v>21</v>
      </c>
      <c r="D196" s="2" t="s">
        <v>321</v>
      </c>
      <c r="E196" s="2">
        <v>20</v>
      </c>
      <c r="F196" s="2">
        <v>10</v>
      </c>
      <c r="G196" s="2">
        <f t="shared" si="4"/>
        <v>10</v>
      </c>
      <c r="H196" s="9" t="s">
        <v>65</v>
      </c>
      <c r="I196" s="2"/>
    </row>
    <row r="197" spans="1:9" x14ac:dyDescent="0.25">
      <c r="A197" s="2"/>
      <c r="B197" s="2" t="s">
        <v>320</v>
      </c>
      <c r="C197" s="2" t="s">
        <v>8</v>
      </c>
      <c r="D197" s="2" t="s">
        <v>321</v>
      </c>
      <c r="E197" s="2">
        <v>27</v>
      </c>
      <c r="F197" s="2">
        <v>12</v>
      </c>
      <c r="G197" s="2">
        <f t="shared" si="4"/>
        <v>15</v>
      </c>
      <c r="H197" s="9" t="s">
        <v>65</v>
      </c>
      <c r="I197" s="2"/>
    </row>
    <row r="198" spans="1:9" x14ac:dyDescent="0.25">
      <c r="A198" s="2"/>
      <c r="B198" s="2" t="s">
        <v>322</v>
      </c>
      <c r="C198" s="2" t="s">
        <v>21</v>
      </c>
      <c r="D198" s="2" t="s">
        <v>321</v>
      </c>
      <c r="E198" s="2">
        <v>5.5</v>
      </c>
      <c r="F198" s="2">
        <v>5.5</v>
      </c>
      <c r="G198" s="2">
        <f t="shared" si="4"/>
        <v>0</v>
      </c>
      <c r="H198" s="9" t="s">
        <v>65</v>
      </c>
      <c r="I198" s="2"/>
    </row>
    <row r="199" spans="1:9" x14ac:dyDescent="0.25">
      <c r="A199" s="2"/>
      <c r="B199" s="2" t="s">
        <v>323</v>
      </c>
      <c r="C199" s="2" t="s">
        <v>8</v>
      </c>
      <c r="D199" s="2" t="s">
        <v>324</v>
      </c>
      <c r="E199" s="2">
        <v>6</v>
      </c>
      <c r="F199" s="2">
        <v>7.5</v>
      </c>
      <c r="G199" s="2">
        <f t="shared" si="4"/>
        <v>-1.5</v>
      </c>
      <c r="H199" s="9" t="s">
        <v>10</v>
      </c>
      <c r="I199" s="2"/>
    </row>
    <row r="200" spans="1:9" x14ac:dyDescent="0.25">
      <c r="A200" s="2"/>
      <c r="B200" s="2" t="s">
        <v>325</v>
      </c>
      <c r="C200" s="2" t="s">
        <v>8</v>
      </c>
      <c r="D200" s="2" t="s">
        <v>324</v>
      </c>
      <c r="E200" s="2">
        <v>11</v>
      </c>
      <c r="F200" s="2">
        <v>9</v>
      </c>
      <c r="G200" s="2">
        <f t="shared" si="4"/>
        <v>2</v>
      </c>
      <c r="H200" s="9" t="s">
        <v>10</v>
      </c>
      <c r="I200" s="2"/>
    </row>
    <row r="201" spans="1:9" x14ac:dyDescent="0.25">
      <c r="A201" s="2"/>
      <c r="B201" s="2" t="s">
        <v>326</v>
      </c>
      <c r="C201" s="2" t="s">
        <v>8</v>
      </c>
      <c r="D201" s="2" t="s">
        <v>324</v>
      </c>
      <c r="E201" s="2">
        <v>12</v>
      </c>
      <c r="F201" s="2">
        <v>8</v>
      </c>
      <c r="G201" s="2">
        <f t="shared" si="4"/>
        <v>4</v>
      </c>
      <c r="H201" s="9" t="s">
        <v>10</v>
      </c>
      <c r="I201" s="2"/>
    </row>
    <row r="202" spans="1:9" x14ac:dyDescent="0.25">
      <c r="A202" s="2"/>
      <c r="B202" s="2" t="s">
        <v>327</v>
      </c>
      <c r="C202" s="2" t="s">
        <v>8</v>
      </c>
      <c r="D202" s="2" t="s">
        <v>324</v>
      </c>
      <c r="E202" s="2">
        <v>10</v>
      </c>
      <c r="F202" s="2">
        <v>8</v>
      </c>
      <c r="G202" s="2">
        <f t="shared" si="4"/>
        <v>2</v>
      </c>
      <c r="H202" s="9" t="s">
        <v>10</v>
      </c>
      <c r="I202" s="2"/>
    </row>
    <row r="203" spans="1:9" x14ac:dyDescent="0.25">
      <c r="A203" s="2"/>
      <c r="B203" s="2" t="s">
        <v>336</v>
      </c>
      <c r="C203" s="2" t="s">
        <v>21</v>
      </c>
      <c r="D203" s="2" t="s">
        <v>337</v>
      </c>
      <c r="E203" s="2">
        <v>40</v>
      </c>
      <c r="F203" s="2">
        <v>20</v>
      </c>
      <c r="G203" s="2">
        <f t="shared" si="4"/>
        <v>20</v>
      </c>
      <c r="H203" s="9" t="s">
        <v>65</v>
      </c>
      <c r="I203" s="2"/>
    </row>
    <row r="204" spans="1:9" x14ac:dyDescent="0.25">
      <c r="A204" s="2"/>
      <c r="B204" s="2" t="s">
        <v>338</v>
      </c>
      <c r="C204" s="2" t="s">
        <v>21</v>
      </c>
      <c r="D204" s="2" t="s">
        <v>337</v>
      </c>
      <c r="E204" s="2">
        <v>40</v>
      </c>
      <c r="F204" s="2">
        <v>25</v>
      </c>
      <c r="G204" s="2">
        <f t="shared" si="4"/>
        <v>15</v>
      </c>
      <c r="H204" s="9" t="s">
        <v>65</v>
      </c>
      <c r="I204" s="2"/>
    </row>
    <row r="205" spans="1:9" x14ac:dyDescent="0.25">
      <c r="A205" s="2"/>
      <c r="B205" s="2" t="s">
        <v>339</v>
      </c>
      <c r="C205" s="2" t="s">
        <v>21</v>
      </c>
      <c r="D205" s="2" t="s">
        <v>337</v>
      </c>
      <c r="E205" s="2">
        <v>45</v>
      </c>
      <c r="F205" s="2">
        <v>25</v>
      </c>
      <c r="G205" s="2">
        <f t="shared" si="4"/>
        <v>20</v>
      </c>
      <c r="H205" s="9" t="s">
        <v>65</v>
      </c>
      <c r="I205" s="2"/>
    </row>
    <row r="206" spans="1:9" x14ac:dyDescent="0.25">
      <c r="A206" s="2"/>
      <c r="B206" s="2" t="s">
        <v>340</v>
      </c>
      <c r="C206" s="2" t="s">
        <v>21</v>
      </c>
      <c r="D206" s="2" t="s">
        <v>337</v>
      </c>
      <c r="E206" s="2">
        <v>30</v>
      </c>
      <c r="F206" s="2">
        <v>20</v>
      </c>
      <c r="G206" s="2">
        <f t="shared" si="4"/>
        <v>10</v>
      </c>
      <c r="H206" s="9" t="s">
        <v>65</v>
      </c>
      <c r="I206" s="2"/>
    </row>
    <row r="207" spans="1:9" x14ac:dyDescent="0.25">
      <c r="A207" s="2"/>
      <c r="B207" s="2" t="s">
        <v>341</v>
      </c>
      <c r="C207" s="2" t="s">
        <v>8</v>
      </c>
      <c r="D207" s="2" t="s">
        <v>337</v>
      </c>
      <c r="E207" s="2">
        <v>38</v>
      </c>
      <c r="F207" s="2">
        <v>20</v>
      </c>
      <c r="G207" s="2">
        <f t="shared" si="4"/>
        <v>18</v>
      </c>
      <c r="H207" s="9" t="s">
        <v>65</v>
      </c>
      <c r="I207" s="2"/>
    </row>
    <row r="208" spans="1:9" x14ac:dyDescent="0.25">
      <c r="A208" s="2"/>
      <c r="B208" s="2" t="s">
        <v>345</v>
      </c>
      <c r="C208" s="2"/>
      <c r="D208" s="2" t="s">
        <v>346</v>
      </c>
      <c r="E208" s="2">
        <v>37</v>
      </c>
      <c r="F208" s="2">
        <v>14</v>
      </c>
      <c r="G208" s="2">
        <f t="shared" si="4"/>
        <v>23</v>
      </c>
      <c r="H208" s="9"/>
      <c r="I208" s="2"/>
    </row>
    <row r="209" spans="1:9" x14ac:dyDescent="0.25">
      <c r="A209" s="2"/>
      <c r="B209" s="2" t="s">
        <v>347</v>
      </c>
      <c r="C209" s="2"/>
      <c r="D209" s="2" t="s">
        <v>346</v>
      </c>
      <c r="E209" s="2">
        <v>22</v>
      </c>
      <c r="F209" s="2">
        <v>7</v>
      </c>
      <c r="G209" s="2">
        <f t="shared" si="4"/>
        <v>15</v>
      </c>
      <c r="H209" s="9"/>
      <c r="I209" s="2"/>
    </row>
    <row r="210" spans="1:9" x14ac:dyDescent="0.25">
      <c r="A210" s="2"/>
      <c r="B210" s="2" t="s">
        <v>348</v>
      </c>
      <c r="C210" s="2"/>
      <c r="D210" s="2" t="s">
        <v>346</v>
      </c>
      <c r="E210" s="2">
        <v>19</v>
      </c>
      <c r="F210" s="2">
        <v>9</v>
      </c>
      <c r="G210" s="2">
        <f t="shared" si="4"/>
        <v>10</v>
      </c>
      <c r="H210" s="9"/>
      <c r="I210" s="2"/>
    </row>
    <row r="211" spans="1:9" x14ac:dyDescent="0.25">
      <c r="A211" s="2"/>
      <c r="B211" s="2" t="s">
        <v>349</v>
      </c>
      <c r="C211" s="2"/>
      <c r="D211" s="2" t="s">
        <v>346</v>
      </c>
      <c r="E211" s="2">
        <v>42</v>
      </c>
      <c r="F211" s="2">
        <v>16</v>
      </c>
      <c r="G211" s="2">
        <f t="shared" si="4"/>
        <v>26</v>
      </c>
      <c r="H211" s="9"/>
      <c r="I211" s="2"/>
    </row>
    <row r="212" spans="1:9" x14ac:dyDescent="0.25">
      <c r="A212" s="2"/>
      <c r="B212" s="2" t="s">
        <v>350</v>
      </c>
      <c r="C212" s="2" t="s">
        <v>8</v>
      </c>
      <c r="D212" s="2" t="s">
        <v>351</v>
      </c>
      <c r="E212" s="2">
        <v>28</v>
      </c>
      <c r="F212" s="2">
        <v>13</v>
      </c>
      <c r="G212" s="2">
        <f t="shared" si="4"/>
        <v>15</v>
      </c>
      <c r="H212" s="9" t="s">
        <v>10</v>
      </c>
      <c r="I212" s="2"/>
    </row>
    <row r="213" spans="1:9" x14ac:dyDescent="0.25">
      <c r="A213" s="2"/>
      <c r="B213" s="2" t="s">
        <v>352</v>
      </c>
      <c r="C213" s="2" t="s">
        <v>21</v>
      </c>
      <c r="D213" s="2" t="s">
        <v>351</v>
      </c>
      <c r="E213" s="2">
        <v>12</v>
      </c>
      <c r="F213" s="2">
        <v>5</v>
      </c>
      <c r="G213" s="2">
        <f t="shared" si="4"/>
        <v>7</v>
      </c>
      <c r="H213" s="9" t="s">
        <v>10</v>
      </c>
      <c r="I213" s="2"/>
    </row>
    <row r="214" spans="1:9" x14ac:dyDescent="0.25">
      <c r="A214" s="2"/>
      <c r="B214" s="2" t="s">
        <v>357</v>
      </c>
      <c r="C214" s="2" t="s">
        <v>21</v>
      </c>
      <c r="D214" s="2" t="s">
        <v>358</v>
      </c>
      <c r="E214" s="2">
        <v>40</v>
      </c>
      <c r="F214" s="2">
        <v>25</v>
      </c>
      <c r="G214" s="2">
        <f t="shared" si="4"/>
        <v>15</v>
      </c>
      <c r="H214" s="9"/>
      <c r="I214" s="2"/>
    </row>
    <row r="215" spans="1:9" x14ac:dyDescent="0.25">
      <c r="A215" s="2"/>
      <c r="B215" s="2" t="s">
        <v>359</v>
      </c>
      <c r="C215" s="2" t="s">
        <v>8</v>
      </c>
      <c r="D215" s="2" t="s">
        <v>358</v>
      </c>
      <c r="E215" s="2">
        <v>60</v>
      </c>
      <c r="F215" s="2">
        <v>35</v>
      </c>
      <c r="G215" s="2">
        <f t="shared" si="4"/>
        <v>25</v>
      </c>
      <c r="H215" s="9"/>
      <c r="I215" s="2"/>
    </row>
    <row r="216" spans="1:9" x14ac:dyDescent="0.25">
      <c r="A216" s="2"/>
      <c r="B216" s="2" t="s">
        <v>360</v>
      </c>
      <c r="C216" s="2" t="s">
        <v>8</v>
      </c>
      <c r="D216" s="2" t="s">
        <v>358</v>
      </c>
      <c r="E216" s="2">
        <v>20</v>
      </c>
      <c r="F216" s="2">
        <v>15</v>
      </c>
      <c r="G216" s="2">
        <f t="shared" si="4"/>
        <v>5</v>
      </c>
      <c r="H216" s="9"/>
      <c r="I216" s="2"/>
    </row>
    <row r="217" spans="1:9" x14ac:dyDescent="0.25">
      <c r="A217" s="2"/>
      <c r="B217" s="2" t="s">
        <v>363</v>
      </c>
      <c r="C217" s="2" t="s">
        <v>21</v>
      </c>
      <c r="D217" s="2" t="s">
        <v>364</v>
      </c>
      <c r="E217" s="2">
        <v>25</v>
      </c>
      <c r="F217" s="2">
        <v>5</v>
      </c>
      <c r="G217" s="2">
        <f t="shared" si="4"/>
        <v>20</v>
      </c>
      <c r="H217" s="9"/>
      <c r="I217" s="2"/>
    </row>
    <row r="218" spans="1:9" x14ac:dyDescent="0.25">
      <c r="A218" s="2"/>
      <c r="B218" s="2" t="s">
        <v>365</v>
      </c>
      <c r="C218" s="2" t="s">
        <v>8</v>
      </c>
      <c r="D218" s="2" t="s">
        <v>364</v>
      </c>
      <c r="E218" s="2">
        <v>15</v>
      </c>
      <c r="F218" s="2">
        <v>5</v>
      </c>
      <c r="G218" s="2">
        <f t="shared" si="4"/>
        <v>10</v>
      </c>
      <c r="H218" s="9"/>
      <c r="I218" s="2"/>
    </row>
    <row r="219" spans="1:9" x14ac:dyDescent="0.25">
      <c r="A219" s="2"/>
      <c r="B219" s="2" t="s">
        <v>366</v>
      </c>
      <c r="C219" s="2" t="s">
        <v>8</v>
      </c>
      <c r="D219" s="2" t="s">
        <v>364</v>
      </c>
      <c r="E219" s="2">
        <v>5</v>
      </c>
      <c r="F219" s="2">
        <v>5</v>
      </c>
      <c r="G219" s="2">
        <f t="shared" si="4"/>
        <v>0</v>
      </c>
      <c r="H219" s="9"/>
      <c r="I219" s="2"/>
    </row>
    <row r="220" spans="1:9" x14ac:dyDescent="0.25">
      <c r="A220" s="2"/>
      <c r="B220" s="2" t="s">
        <v>367</v>
      </c>
      <c r="C220" s="2" t="s">
        <v>8</v>
      </c>
      <c r="D220" s="2" t="s">
        <v>364</v>
      </c>
      <c r="E220" s="2">
        <v>15</v>
      </c>
      <c r="F220" s="2">
        <v>10</v>
      </c>
      <c r="G220" s="2">
        <f t="shared" si="4"/>
        <v>5</v>
      </c>
      <c r="H220" s="9"/>
      <c r="I220" s="2"/>
    </row>
    <row r="221" spans="1:9" x14ac:dyDescent="0.25">
      <c r="A221" s="2"/>
      <c r="B221" s="2" t="s">
        <v>368</v>
      </c>
      <c r="C221" s="2" t="s">
        <v>21</v>
      </c>
      <c r="D221" s="2" t="s">
        <v>364</v>
      </c>
      <c r="E221" s="2">
        <v>10</v>
      </c>
      <c r="F221" s="2">
        <v>10</v>
      </c>
      <c r="G221" s="2">
        <f t="shared" si="4"/>
        <v>0</v>
      </c>
      <c r="H221" s="9"/>
      <c r="I221" s="2"/>
    </row>
    <row r="222" spans="1:9" x14ac:dyDescent="0.25">
      <c r="A222" s="2"/>
      <c r="B222" s="2" t="s">
        <v>369</v>
      </c>
      <c r="C222" s="2" t="s">
        <v>21</v>
      </c>
      <c r="D222" s="2" t="s">
        <v>364</v>
      </c>
      <c r="E222" s="2">
        <v>5</v>
      </c>
      <c r="F222" s="2">
        <v>5</v>
      </c>
      <c r="G222" s="2">
        <f t="shared" si="4"/>
        <v>0</v>
      </c>
      <c r="H222" s="9"/>
      <c r="I222" s="2"/>
    </row>
    <row r="223" spans="1:9" x14ac:dyDescent="0.25">
      <c r="A223" s="2"/>
      <c r="C223" s="2"/>
      <c r="D223" s="2"/>
      <c r="E223" s="2"/>
      <c r="F223" s="2"/>
      <c r="G223" s="2"/>
      <c r="H223" s="9"/>
      <c r="I223" s="2"/>
    </row>
    <row r="224" spans="1:9" x14ac:dyDescent="0.25">
      <c r="A224" s="2"/>
      <c r="C224" s="2"/>
      <c r="D224" s="2"/>
      <c r="E224" s="2"/>
      <c r="F224" s="2"/>
      <c r="G224" s="2"/>
      <c r="H224" s="9"/>
      <c r="I224" s="2"/>
    </row>
    <row r="225" spans="1:9" x14ac:dyDescent="0.25">
      <c r="A225" s="2"/>
      <c r="C225" s="2"/>
      <c r="D225" s="2"/>
      <c r="E225" s="2"/>
      <c r="F225" s="2"/>
      <c r="G225" s="2"/>
      <c r="H225" s="9"/>
      <c r="I225" s="2"/>
    </row>
    <row r="226" spans="1:9" x14ac:dyDescent="0.25">
      <c r="A226" s="2"/>
      <c r="B226" s="22"/>
      <c r="C226" s="2"/>
      <c r="D226" s="2"/>
      <c r="E226" s="2"/>
      <c r="F226" s="2"/>
      <c r="G226" s="2"/>
      <c r="H226" s="9"/>
      <c r="I226" s="2"/>
    </row>
    <row r="227" spans="1:9" x14ac:dyDescent="0.25">
      <c r="A227" s="2"/>
      <c r="C227" s="2"/>
      <c r="D227" s="2"/>
      <c r="E227" s="2"/>
      <c r="F227" s="2"/>
      <c r="G227" s="2"/>
      <c r="H227" s="9"/>
      <c r="I227" s="2"/>
    </row>
    <row r="228" spans="1:9" x14ac:dyDescent="0.25">
      <c r="A228" s="2"/>
      <c r="C228" s="2"/>
      <c r="D228" s="2" t="s">
        <v>145</v>
      </c>
      <c r="E228" s="2">
        <f>SUM(E2:E222)</f>
        <v>5152.5</v>
      </c>
      <c r="F228" s="2">
        <f>SUM(F2:F222)</f>
        <v>1880.25</v>
      </c>
      <c r="G228" s="2">
        <f>SUM(G2:G222)</f>
        <v>3272.25</v>
      </c>
      <c r="H228" s="11"/>
      <c r="I228" s="2"/>
    </row>
    <row r="229" spans="1:9" x14ac:dyDescent="0.25">
      <c r="A229" s="2"/>
      <c r="C229" s="2"/>
      <c r="D229" s="2"/>
      <c r="E229" s="2"/>
      <c r="F229" s="2"/>
      <c r="G229" s="2"/>
      <c r="H229" s="9"/>
      <c r="I229" s="2"/>
    </row>
    <row r="230" spans="1:9" x14ac:dyDescent="0.25">
      <c r="A230" s="2"/>
      <c r="C230" s="2" t="s">
        <v>146</v>
      </c>
      <c r="D230" s="2"/>
      <c r="E230" s="8">
        <f>AVERAGE(E2:E222)</f>
        <v>23.31447963800905</v>
      </c>
      <c r="F230" s="8">
        <f>AVERAGE(F2:F163)</f>
        <v>7.9151234567901234</v>
      </c>
      <c r="G230" s="8">
        <f>AVERAGE(G2:G163)</f>
        <v>16.097222222222221</v>
      </c>
      <c r="H230" s="7" t="s">
        <v>147</v>
      </c>
      <c r="I230" s="2"/>
    </row>
    <row r="231" spans="1:9" x14ac:dyDescent="0.25">
      <c r="A231" s="2"/>
      <c r="C231" s="2"/>
      <c r="D231" s="2"/>
      <c r="E231" s="2"/>
      <c r="F231" s="2"/>
      <c r="G231" s="2"/>
      <c r="H231" s="20">
        <f>(G228/E228)</f>
        <v>0.63508005822416302</v>
      </c>
      <c r="I231" s="2"/>
    </row>
    <row r="232" spans="1:9" x14ac:dyDescent="0.25">
      <c r="A232" s="2"/>
      <c r="C232" s="2"/>
      <c r="D232" s="2"/>
      <c r="E232" s="2"/>
      <c r="F232" s="2"/>
      <c r="G232" s="2"/>
      <c r="H232" s="9"/>
      <c r="I232" s="2"/>
    </row>
    <row r="233" spans="1:9" x14ac:dyDescent="0.25">
      <c r="I233" s="2"/>
    </row>
    <row r="234" spans="1:9" x14ac:dyDescent="0.25">
      <c r="I234" s="2"/>
    </row>
    <row r="235" spans="1:9" x14ac:dyDescent="0.25">
      <c r="I235" s="2"/>
    </row>
    <row r="236" spans="1:9" x14ac:dyDescent="0.25">
      <c r="I236" s="2"/>
    </row>
    <row r="237" spans="1:9" x14ac:dyDescent="0.25">
      <c r="I237" s="2"/>
    </row>
    <row r="238" spans="1:9" x14ac:dyDescent="0.25">
      <c r="I238" s="2"/>
    </row>
    <row r="239" spans="1:9" x14ac:dyDescent="0.25">
      <c r="I239" s="2"/>
    </row>
    <row r="240" spans="1:9" x14ac:dyDescent="0.25">
      <c r="I240" s="2"/>
    </row>
    <row r="241" spans="9:9" x14ac:dyDescent="0.25">
      <c r="I241" s="2"/>
    </row>
    <row r="242" spans="9:9" x14ac:dyDescent="0.25">
      <c r="I242" s="2"/>
    </row>
  </sheetData>
  <autoFilter ref="B1:H91" xr:uid="{477AAF0B-9590-443F-B09D-F031B0E47009}">
    <sortState xmlns:xlrd2="http://schemas.microsoft.com/office/spreadsheetml/2017/richdata2" ref="B2:H91">
      <sortCondition ref="H1:H91"/>
    </sortState>
  </autoFilter>
  <sortState xmlns:xlrd2="http://schemas.microsoft.com/office/spreadsheetml/2017/richdata2" ref="I3:I19">
    <sortCondition ref="I3:I19"/>
  </sortState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ECD7-C44B-4BA5-9647-1377CB433915}">
  <dimension ref="B2:C21"/>
  <sheetViews>
    <sheetView zoomScale="160" zoomScaleNormal="160" workbookViewId="0">
      <selection activeCell="E5" sqref="E5"/>
    </sheetView>
  </sheetViews>
  <sheetFormatPr defaultColWidth="19.28515625" defaultRowHeight="15" x14ac:dyDescent="0.25"/>
  <cols>
    <col min="1" max="1" width="13.28515625" customWidth="1"/>
    <col min="2" max="2" width="54.7109375" customWidth="1"/>
  </cols>
  <sheetData>
    <row r="2" spans="2:3" x14ac:dyDescent="0.25">
      <c r="B2" s="15"/>
    </row>
    <row r="3" spans="2:3" x14ac:dyDescent="0.25">
      <c r="B3" t="s">
        <v>148</v>
      </c>
      <c r="C3" s="16">
        <v>43123</v>
      </c>
    </row>
    <row r="4" spans="2:3" x14ac:dyDescent="0.25">
      <c r="C4" s="16"/>
    </row>
    <row r="5" spans="2:3" x14ac:dyDescent="0.25">
      <c r="B5" t="s">
        <v>149</v>
      </c>
      <c r="C5" s="16">
        <f>'Overall Data'!E230</f>
        <v>23.31447963800905</v>
      </c>
    </row>
    <row r="6" spans="2:3" x14ac:dyDescent="0.25">
      <c r="C6" s="16"/>
    </row>
    <row r="7" spans="2:3" x14ac:dyDescent="0.25">
      <c r="B7" t="s">
        <v>150</v>
      </c>
      <c r="C7" s="16">
        <f>(C5*C3)/60</f>
        <v>16756.50509049774</v>
      </c>
    </row>
    <row r="8" spans="2:3" x14ac:dyDescent="0.25">
      <c r="C8" s="16"/>
    </row>
    <row r="9" spans="2:3" x14ac:dyDescent="0.25">
      <c r="B9" t="s">
        <v>151</v>
      </c>
      <c r="C9" s="21">
        <f>C7*'Overall Data'!H231</f>
        <v>10641.722228506789</v>
      </c>
    </row>
    <row r="10" spans="2:3" x14ac:dyDescent="0.25">
      <c r="C10" s="16"/>
    </row>
    <row r="11" spans="2:3" x14ac:dyDescent="0.25">
      <c r="B11" t="s">
        <v>152</v>
      </c>
      <c r="C11" s="14">
        <f>C9/235</f>
        <v>45.283924376624633</v>
      </c>
    </row>
    <row r="13" spans="2:3" x14ac:dyDescent="0.25">
      <c r="B13" t="s">
        <v>153</v>
      </c>
      <c r="C13" s="4">
        <f>C9*53.49</f>
        <v>569225.72200282814</v>
      </c>
    </row>
    <row r="18" spans="3:3" x14ac:dyDescent="0.25">
      <c r="C18" s="4"/>
    </row>
    <row r="19" spans="3:3" x14ac:dyDescent="0.25">
      <c r="C19" s="4"/>
    </row>
    <row r="20" spans="3:3" x14ac:dyDescent="0.25">
      <c r="C20" s="4"/>
    </row>
    <row r="21" spans="3:3" x14ac:dyDescent="0.25">
      <c r="C21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228D-B5CB-457C-BBFC-E5FCAE472039}">
  <dimension ref="A3:E11"/>
  <sheetViews>
    <sheetView workbookViewId="0">
      <selection activeCell="C19" sqref="C19"/>
    </sheetView>
  </sheetViews>
  <sheetFormatPr defaultRowHeight="15" x14ac:dyDescent="0.25"/>
  <cols>
    <col min="1" max="1" width="13.42578125" bestFit="1" customWidth="1"/>
    <col min="2" max="2" width="26.140625" bestFit="1" customWidth="1"/>
    <col min="3" max="3" width="28.7109375" bestFit="1" customWidth="1"/>
    <col min="4" max="4" width="24.7109375" bestFit="1" customWidth="1"/>
    <col min="5" max="5" width="25.42578125" customWidth="1"/>
  </cols>
  <sheetData>
    <row r="3" spans="1:5" x14ac:dyDescent="0.25">
      <c r="A3" s="28" t="s">
        <v>329</v>
      </c>
      <c r="B3" t="s">
        <v>331</v>
      </c>
      <c r="C3" t="s">
        <v>332</v>
      </c>
      <c r="D3" t="s">
        <v>328</v>
      </c>
      <c r="E3" s="30" t="s">
        <v>333</v>
      </c>
    </row>
    <row r="4" spans="1:5" x14ac:dyDescent="0.25">
      <c r="A4" s="31" t="s">
        <v>10</v>
      </c>
      <c r="B4" s="32">
        <v>819</v>
      </c>
      <c r="C4" s="32">
        <v>121.5</v>
      </c>
      <c r="D4" s="32">
        <v>697.5</v>
      </c>
      <c r="E4" s="33">
        <f>(GETPIVOTDATA("Sum of Time Saved (mins)",$A$3,"Unit","CID")/GETPIVOTDATA("Sum of Type/Dictate (mins)",$A$3,"Unit","CID"))</f>
        <v>0.85164835164835162</v>
      </c>
    </row>
    <row r="5" spans="1:5" x14ac:dyDescent="0.25">
      <c r="A5" s="34" t="s">
        <v>27</v>
      </c>
      <c r="B5" s="35">
        <v>110</v>
      </c>
      <c r="C5" s="35">
        <v>72</v>
      </c>
      <c r="D5" s="35">
        <v>38</v>
      </c>
      <c r="E5" s="36">
        <f>(GETPIVOTDATA("Sum of Time Saved (mins)",$A$3,"Unit","CSO")/GETPIVOTDATA("Sum of Type/Dictate (mins)",$A$3,"Unit","CSO"))</f>
        <v>0.34545454545454546</v>
      </c>
    </row>
    <row r="6" spans="1:5" x14ac:dyDescent="0.25">
      <c r="A6" s="37" t="s">
        <v>40</v>
      </c>
      <c r="B6" s="38">
        <v>166</v>
      </c>
      <c r="C6" s="38">
        <v>71</v>
      </c>
      <c r="D6" s="38">
        <v>95</v>
      </c>
      <c r="E6" s="39">
        <f>GETPIVOTDATA("Sum of Time Saved (mins)",$A$3,"Unit","D1 Days")/GETPIVOTDATA("Sum of Type/Dictate (mins)",$A$3,"Unit","D1 Days")</f>
        <v>0.57228915662650603</v>
      </c>
    </row>
    <row r="7" spans="1:5" x14ac:dyDescent="0.25">
      <c r="A7" s="40" t="s">
        <v>51</v>
      </c>
      <c r="B7" s="41">
        <v>97</v>
      </c>
      <c r="C7" s="41">
        <v>70</v>
      </c>
      <c r="D7" s="41">
        <v>27</v>
      </c>
      <c r="E7" s="42">
        <f>GETPIVOTDATA("Sum of Time Saved (mins)",$A$3,"Unit","D1 Nights")/GETPIVOTDATA("Sum of Type/Dictate (mins)",$A$3,"Unit","D1 Nights")</f>
        <v>0.27835051546391754</v>
      </c>
    </row>
    <row r="8" spans="1:5" x14ac:dyDescent="0.25">
      <c r="A8" s="43" t="s">
        <v>59</v>
      </c>
      <c r="B8" s="44">
        <v>151</v>
      </c>
      <c r="C8" s="44">
        <v>70.5</v>
      </c>
      <c r="D8" s="44">
        <v>80.5</v>
      </c>
      <c r="E8" s="45">
        <f>GETPIVOTDATA("Sum of Time Saved (mins)",$A$3,"Unit","NET")/GETPIVOTDATA("Sum of Type/Dictate (mins)",$A$3,"Unit","NET")</f>
        <v>0.5331125827814569</v>
      </c>
    </row>
    <row r="9" spans="1:5" x14ac:dyDescent="0.25">
      <c r="A9" s="46" t="s">
        <v>65</v>
      </c>
      <c r="B9" s="47">
        <v>3201.5</v>
      </c>
      <c r="C9" s="47">
        <v>1152.25</v>
      </c>
      <c r="D9" s="47">
        <v>2049.25</v>
      </c>
      <c r="E9" s="48">
        <f>GETPIVOTDATA("Sum of Time Saved (mins)",$A$3,"Unit","Patrol")/GETPIVOTDATA("Sum of Type/Dictate (mins)",$A$3,"Unit","Patrol")</f>
        <v>0.64009058253943463</v>
      </c>
    </row>
    <row r="10" spans="1:5" x14ac:dyDescent="0.25">
      <c r="A10" s="49" t="s">
        <v>118</v>
      </c>
      <c r="B10" s="50">
        <v>60</v>
      </c>
      <c r="C10" s="50">
        <v>34</v>
      </c>
      <c r="D10" s="50">
        <v>26</v>
      </c>
      <c r="E10" s="51">
        <f>GETPIVOTDATA("Sum of Time Saved (mins)",$A$3,"Unit","Traffic")/GETPIVOTDATA("Sum of Type/Dictate (mins)",$A$3,"Unit","Traffic")</f>
        <v>0.43333333333333335</v>
      </c>
    </row>
    <row r="11" spans="1:5" x14ac:dyDescent="0.25">
      <c r="A11" s="10" t="s">
        <v>330</v>
      </c>
      <c r="B11">
        <v>4604.5</v>
      </c>
      <c r="C11">
        <v>1591.25</v>
      </c>
      <c r="D11">
        <v>3013.25</v>
      </c>
      <c r="E11" s="29">
        <f>(GETPIVOTDATA("Sum of Time Saved (mins)",$A$3)/GETPIVOTDATA("Sum of Type/Dictate (mins)",$A$3))</f>
        <v>0.6544141600608101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276E-F970-46DE-90D0-1EF32D7F2743}">
  <dimension ref="A1:F81"/>
  <sheetViews>
    <sheetView topLeftCell="A55" zoomScale="115" zoomScaleNormal="115" workbookViewId="0">
      <selection activeCell="A81" sqref="A81"/>
    </sheetView>
  </sheetViews>
  <sheetFormatPr defaultRowHeight="15" x14ac:dyDescent="0.25"/>
  <cols>
    <col min="1" max="1" width="18.28515625" style="2" customWidth="1"/>
  </cols>
  <sheetData>
    <row r="1" spans="1:3" x14ac:dyDescent="0.25">
      <c r="A1" s="5" t="s">
        <v>173</v>
      </c>
    </row>
    <row r="2" spans="1:3" x14ac:dyDescent="0.25">
      <c r="A2" s="17" t="s">
        <v>154</v>
      </c>
    </row>
    <row r="3" spans="1:3" x14ac:dyDescent="0.25">
      <c r="A3" s="18" t="s">
        <v>221</v>
      </c>
    </row>
    <row r="4" spans="1:3" x14ac:dyDescent="0.25">
      <c r="A4" s="17" t="s">
        <v>155</v>
      </c>
    </row>
    <row r="5" spans="1:3" x14ac:dyDescent="0.25">
      <c r="A5" s="27" t="s">
        <v>156</v>
      </c>
    </row>
    <row r="6" spans="1:3" x14ac:dyDescent="0.25">
      <c r="A6" s="17" t="s">
        <v>157</v>
      </c>
    </row>
    <row r="7" spans="1:3" x14ac:dyDescent="0.25">
      <c r="A7" s="18" t="s">
        <v>244</v>
      </c>
    </row>
    <row r="8" spans="1:3" x14ac:dyDescent="0.25">
      <c r="A8" s="18" t="s">
        <v>171</v>
      </c>
    </row>
    <row r="9" spans="1:3" x14ac:dyDescent="0.25">
      <c r="A9" s="17" t="s">
        <v>174</v>
      </c>
    </row>
    <row r="10" spans="1:3" x14ac:dyDescent="0.25">
      <c r="A10" s="12" t="s">
        <v>196</v>
      </c>
    </row>
    <row r="11" spans="1:3" x14ac:dyDescent="0.25">
      <c r="A11" s="18" t="s">
        <v>182</v>
      </c>
    </row>
    <row r="12" spans="1:3" x14ac:dyDescent="0.25">
      <c r="A12" s="25" t="s">
        <v>289</v>
      </c>
    </row>
    <row r="13" spans="1:3" x14ac:dyDescent="0.25">
      <c r="A13" s="18" t="s">
        <v>170</v>
      </c>
    </row>
    <row r="14" spans="1:3" x14ac:dyDescent="0.25">
      <c r="A14" s="25" t="s">
        <v>245</v>
      </c>
      <c r="C14" t="s">
        <v>356</v>
      </c>
    </row>
    <row r="15" spans="1:3" x14ac:dyDescent="0.25">
      <c r="A15" s="17" t="s">
        <v>126</v>
      </c>
    </row>
    <row r="16" spans="1:3" x14ac:dyDescent="0.25">
      <c r="A16" s="12" t="s">
        <v>195</v>
      </c>
      <c r="C16" t="s">
        <v>296</v>
      </c>
    </row>
    <row r="17" spans="1:6" x14ac:dyDescent="0.25">
      <c r="A17" s="18" t="s">
        <v>280</v>
      </c>
    </row>
    <row r="18" spans="1:6" x14ac:dyDescent="0.25">
      <c r="A18" s="19" t="s">
        <v>158</v>
      </c>
    </row>
    <row r="19" spans="1:6" x14ac:dyDescent="0.25">
      <c r="A19" s="18" t="s">
        <v>249</v>
      </c>
    </row>
    <row r="20" spans="1:6" x14ac:dyDescent="0.25">
      <c r="A20" s="17" t="s">
        <v>177</v>
      </c>
    </row>
    <row r="21" spans="1:6" x14ac:dyDescent="0.25">
      <c r="A21" s="18" t="s">
        <v>159</v>
      </c>
    </row>
    <row r="22" spans="1:6" x14ac:dyDescent="0.25">
      <c r="A22" s="18" t="s">
        <v>260</v>
      </c>
    </row>
    <row r="23" spans="1:6" x14ac:dyDescent="0.25">
      <c r="A23" s="17" t="s">
        <v>160</v>
      </c>
    </row>
    <row r="24" spans="1:6" x14ac:dyDescent="0.25">
      <c r="A24" s="18" t="s">
        <v>246</v>
      </c>
    </row>
    <row r="25" spans="1:6" x14ac:dyDescent="0.25">
      <c r="A25" s="17" t="s">
        <v>161</v>
      </c>
    </row>
    <row r="26" spans="1:6" x14ac:dyDescent="0.25">
      <c r="A26" s="17" t="s">
        <v>162</v>
      </c>
    </row>
    <row r="27" spans="1:6" x14ac:dyDescent="0.25">
      <c r="A27" s="18" t="s">
        <v>295</v>
      </c>
      <c r="C27" s="13" t="s">
        <v>184</v>
      </c>
      <c r="D27" s="13"/>
      <c r="E27" s="13" t="s">
        <v>185</v>
      </c>
      <c r="F27" t="s">
        <v>186</v>
      </c>
    </row>
    <row r="28" spans="1:6" x14ac:dyDescent="0.25">
      <c r="A28" s="18" t="s">
        <v>279</v>
      </c>
    </row>
    <row r="29" spans="1:6" x14ac:dyDescent="0.25">
      <c r="A29" s="18" t="s">
        <v>248</v>
      </c>
    </row>
    <row r="30" spans="1:6" x14ac:dyDescent="0.25">
      <c r="A30" s="18" t="s">
        <v>189</v>
      </c>
    </row>
    <row r="31" spans="1:6" x14ac:dyDescent="0.25">
      <c r="A31" s="12" t="s">
        <v>262</v>
      </c>
    </row>
    <row r="32" spans="1:6" x14ac:dyDescent="0.25">
      <c r="A32" s="18" t="s">
        <v>222</v>
      </c>
    </row>
    <row r="33" spans="1:3" x14ac:dyDescent="0.25">
      <c r="A33" s="18" t="s">
        <v>190</v>
      </c>
    </row>
    <row r="34" spans="1:3" x14ac:dyDescent="0.25">
      <c r="A34" s="24" t="s">
        <v>179</v>
      </c>
    </row>
    <row r="35" spans="1:3" x14ac:dyDescent="0.25">
      <c r="A35" s="17" t="s">
        <v>163</v>
      </c>
    </row>
    <row r="36" spans="1:3" x14ac:dyDescent="0.25">
      <c r="A36" s="18" t="s">
        <v>198</v>
      </c>
    </row>
    <row r="37" spans="1:3" x14ac:dyDescent="0.25">
      <c r="A37" s="17" t="s">
        <v>164</v>
      </c>
    </row>
    <row r="38" spans="1:3" x14ac:dyDescent="0.25">
      <c r="A38" s="12" t="s">
        <v>290</v>
      </c>
    </row>
    <row r="39" spans="1:3" x14ac:dyDescent="0.25">
      <c r="A39" s="25" t="s">
        <v>292</v>
      </c>
    </row>
    <row r="40" spans="1:3" x14ac:dyDescent="0.25">
      <c r="A40" s="12" t="s">
        <v>247</v>
      </c>
      <c r="C40" t="s">
        <v>305</v>
      </c>
    </row>
    <row r="41" spans="1:3" x14ac:dyDescent="0.25">
      <c r="A41" s="23" t="s">
        <v>183</v>
      </c>
    </row>
    <row r="42" spans="1:3" x14ac:dyDescent="0.25">
      <c r="A42" s="18" t="s">
        <v>294</v>
      </c>
    </row>
    <row r="43" spans="1:3" x14ac:dyDescent="0.25">
      <c r="A43" s="23" t="s">
        <v>187</v>
      </c>
    </row>
    <row r="44" spans="1:3" x14ac:dyDescent="0.25">
      <c r="A44" s="18" t="s">
        <v>199</v>
      </c>
    </row>
    <row r="45" spans="1:3" x14ac:dyDescent="0.25">
      <c r="A45" s="18" t="s">
        <v>188</v>
      </c>
    </row>
    <row r="46" spans="1:3" x14ac:dyDescent="0.25">
      <c r="A46" s="17" t="s">
        <v>293</v>
      </c>
    </row>
    <row r="47" spans="1:3" x14ac:dyDescent="0.25">
      <c r="A47" s="17" t="s">
        <v>165</v>
      </c>
    </row>
    <row r="48" spans="1:3" x14ac:dyDescent="0.25">
      <c r="A48" s="18" t="s">
        <v>194</v>
      </c>
    </row>
    <row r="49" spans="1:1" x14ac:dyDescent="0.25">
      <c r="A49" s="18" t="s">
        <v>181</v>
      </c>
    </row>
    <row r="50" spans="1:1" x14ac:dyDescent="0.25">
      <c r="A50" s="18" t="s">
        <v>315</v>
      </c>
    </row>
    <row r="51" spans="1:1" x14ac:dyDescent="0.25">
      <c r="A51" s="18" t="s">
        <v>192</v>
      </c>
    </row>
    <row r="52" spans="1:1" x14ac:dyDescent="0.25">
      <c r="A52" s="12" t="s">
        <v>200</v>
      </c>
    </row>
    <row r="53" spans="1:1" x14ac:dyDescent="0.25">
      <c r="A53" s="18" t="s">
        <v>193</v>
      </c>
    </row>
    <row r="54" spans="1:1" x14ac:dyDescent="0.25">
      <c r="A54" s="17" t="s">
        <v>166</v>
      </c>
    </row>
    <row r="55" spans="1:1" x14ac:dyDescent="0.25">
      <c r="A55" s="18" t="s">
        <v>191</v>
      </c>
    </row>
    <row r="56" spans="1:1" x14ac:dyDescent="0.25">
      <c r="A56" s="17" t="s">
        <v>178</v>
      </c>
    </row>
    <row r="57" spans="1:1" x14ac:dyDescent="0.25">
      <c r="A57" s="18" t="s">
        <v>169</v>
      </c>
    </row>
    <row r="58" spans="1:1" x14ac:dyDescent="0.25">
      <c r="A58" s="12" t="s">
        <v>281</v>
      </c>
    </row>
    <row r="59" spans="1:1" x14ac:dyDescent="0.25">
      <c r="A59" s="17" t="s">
        <v>175</v>
      </c>
    </row>
    <row r="60" spans="1:1" x14ac:dyDescent="0.25">
      <c r="A60" s="18" t="s">
        <v>197</v>
      </c>
    </row>
    <row r="61" spans="1:1" x14ac:dyDescent="0.25">
      <c r="A61" s="18" t="s">
        <v>172</v>
      </c>
    </row>
    <row r="62" spans="1:1" x14ac:dyDescent="0.25">
      <c r="A62" s="18" t="s">
        <v>201</v>
      </c>
    </row>
    <row r="63" spans="1:1" x14ac:dyDescent="0.25">
      <c r="A63" s="18" t="s">
        <v>261</v>
      </c>
    </row>
    <row r="64" spans="1:1" x14ac:dyDescent="0.25">
      <c r="A64" s="25" t="s">
        <v>291</v>
      </c>
    </row>
    <row r="65" spans="1:3" x14ac:dyDescent="0.25">
      <c r="A65" s="26" t="s">
        <v>180</v>
      </c>
    </row>
    <row r="66" spans="1:3" x14ac:dyDescent="0.25">
      <c r="A66" s="27" t="s">
        <v>167</v>
      </c>
    </row>
    <row r="67" spans="1:3" x14ac:dyDescent="0.25">
      <c r="A67" s="18" t="s">
        <v>202</v>
      </c>
    </row>
    <row r="68" spans="1:3" x14ac:dyDescent="0.25">
      <c r="A68" s="17" t="s">
        <v>168</v>
      </c>
    </row>
    <row r="69" spans="1:3" x14ac:dyDescent="0.25">
      <c r="A69" s="18" t="s">
        <v>334</v>
      </c>
    </row>
    <row r="70" spans="1:3" x14ac:dyDescent="0.25">
      <c r="A70" s="25" t="s">
        <v>335</v>
      </c>
    </row>
    <row r="71" spans="1:3" x14ac:dyDescent="0.25">
      <c r="A71" s="12" t="s">
        <v>342</v>
      </c>
      <c r="C71" t="s">
        <v>362</v>
      </c>
    </row>
    <row r="72" spans="1:3" x14ac:dyDescent="0.25">
      <c r="A72" s="25" t="s">
        <v>361</v>
      </c>
    </row>
    <row r="73" spans="1:3" x14ac:dyDescent="0.25">
      <c r="A73" s="25" t="s">
        <v>343</v>
      </c>
    </row>
    <row r="74" spans="1:3" x14ac:dyDescent="0.25">
      <c r="A74" s="25" t="s">
        <v>344</v>
      </c>
    </row>
    <row r="75" spans="1:3" x14ac:dyDescent="0.25">
      <c r="A75" s="2" t="s">
        <v>353</v>
      </c>
    </row>
    <row r="76" spans="1:3" x14ac:dyDescent="0.25">
      <c r="A76" s="2" t="s">
        <v>354</v>
      </c>
    </row>
    <row r="77" spans="1:3" x14ac:dyDescent="0.25">
      <c r="A77" s="2" t="s">
        <v>355</v>
      </c>
    </row>
    <row r="78" spans="1:3" x14ac:dyDescent="0.25">
      <c r="A78" s="18" t="s">
        <v>364</v>
      </c>
    </row>
    <row r="79" spans="1:3" x14ac:dyDescent="0.25">
      <c r="A79" s="2" t="s">
        <v>370</v>
      </c>
    </row>
    <row r="80" spans="1:3" x14ac:dyDescent="0.25">
      <c r="A80" s="2" t="s">
        <v>371</v>
      </c>
    </row>
    <row r="81" spans="1:1" x14ac:dyDescent="0.25">
      <c r="A81" s="2" t="s">
        <v>200</v>
      </c>
    </row>
  </sheetData>
  <autoFilter ref="A1:B1" xr:uid="{6A47276E-F970-46DE-90D0-1EF32D7F2743}">
    <sortState xmlns:xlrd2="http://schemas.microsoft.com/office/spreadsheetml/2017/richdata2" ref="A2:B69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 Data</vt:lpstr>
      <vt:lpstr>Savings</vt:lpstr>
      <vt:lpstr>Time Saved by Unit</vt:lpstr>
      <vt:lpstr>Testers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Younger</dc:creator>
  <cp:keywords/>
  <dc:description/>
  <cp:lastModifiedBy>Robert Younger</cp:lastModifiedBy>
  <cp:revision/>
  <dcterms:created xsi:type="dcterms:W3CDTF">2024-02-27T20:46:43Z</dcterms:created>
  <dcterms:modified xsi:type="dcterms:W3CDTF">2025-03-13T16:48:19Z</dcterms:modified>
  <cp:category/>
  <cp:contentStatus/>
</cp:coreProperties>
</file>